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5195" windowHeight="9210" activeTab="2"/>
  </bookViews>
  <sheets>
    <sheet name="Доходы (прил.1)" sheetId="1" r:id="rId1"/>
    <sheet name="Прил2(расходы)" sheetId="2" r:id="rId2"/>
    <sheet name="Прил3" sheetId="4" r:id="rId3"/>
    <sheet name="Лист1" sheetId="5" r:id="rId4"/>
  </sheets>
  <externalReferences>
    <externalReference r:id="rId5"/>
  </externalReferences>
  <definedNames>
    <definedName name="_xlnm.Print_Area" localSheetId="0">'Доходы (прил.1)'!$A$1:$J$105</definedName>
    <definedName name="_xlnm.Print_Area" localSheetId="2">Прил3!$A$1:$E$39</definedName>
  </definedNames>
  <calcPr calcId="114210" refMode="R1C1"/>
</workbook>
</file>

<file path=xl/calcChain.xml><?xml version="1.0" encoding="utf-8"?>
<calcChain xmlns="http://schemas.openxmlformats.org/spreadsheetml/2006/main">
  <c r="J47" i="2"/>
  <c r="H47"/>
  <c r="J147"/>
  <c r="H147"/>
  <c r="J130"/>
  <c r="J83"/>
  <c r="H83"/>
  <c r="J89"/>
  <c r="H89"/>
  <c r="J39"/>
  <c r="H39"/>
  <c r="H40"/>
  <c r="J40"/>
  <c r="J46"/>
  <c r="J45"/>
  <c r="J38"/>
  <c r="J8"/>
  <c r="H46"/>
  <c r="H45"/>
  <c r="H38"/>
  <c r="J146"/>
  <c r="J145"/>
  <c r="J144"/>
  <c r="H146"/>
  <c r="H145"/>
  <c r="H144"/>
  <c r="H98"/>
  <c r="J142"/>
  <c r="H142"/>
  <c r="J81"/>
  <c r="J80"/>
  <c r="H81"/>
  <c r="H80"/>
  <c r="J8" i="1"/>
  <c r="J45"/>
  <c r="I45"/>
  <c r="J46"/>
  <c r="I46"/>
  <c r="J47"/>
  <c r="I47"/>
  <c r="J48"/>
  <c r="I48"/>
  <c r="J49"/>
  <c r="I49"/>
  <c r="I91"/>
  <c r="I93"/>
  <c r="I73"/>
  <c r="I72"/>
  <c r="I71"/>
  <c r="E7" i="4"/>
  <c r="E6"/>
  <c r="D7"/>
  <c r="D6"/>
  <c r="J158" i="2"/>
  <c r="J157"/>
  <c r="J156"/>
  <c r="J155"/>
  <c r="H158"/>
  <c r="H157"/>
  <c r="H156"/>
  <c r="H155"/>
  <c r="J132"/>
  <c r="J131"/>
  <c r="J129"/>
  <c r="J128"/>
  <c r="J124"/>
  <c r="H132"/>
  <c r="H131"/>
  <c r="H129"/>
  <c r="H128"/>
  <c r="H124"/>
  <c r="J117"/>
  <c r="J116"/>
  <c r="J121"/>
  <c r="J120"/>
  <c r="H117"/>
  <c r="H116"/>
  <c r="H121"/>
  <c r="H120"/>
  <c r="J87"/>
  <c r="J86"/>
  <c r="J85"/>
  <c r="J84"/>
  <c r="J92"/>
  <c r="J91"/>
  <c r="J90"/>
  <c r="J96"/>
  <c r="J95"/>
  <c r="J94"/>
  <c r="H87"/>
  <c r="H86"/>
  <c r="H85"/>
  <c r="H84"/>
  <c r="H92"/>
  <c r="H91"/>
  <c r="H90"/>
  <c r="H96"/>
  <c r="H95"/>
  <c r="H94"/>
  <c r="J50"/>
  <c r="J49"/>
  <c r="J43"/>
  <c r="J42"/>
  <c r="J41"/>
  <c r="J53"/>
  <c r="J59"/>
  <c r="J57"/>
  <c r="J55"/>
  <c r="H59"/>
  <c r="H57"/>
  <c r="H53"/>
  <c r="H55"/>
  <c r="H43"/>
  <c r="H42"/>
  <c r="H41"/>
  <c r="H50"/>
  <c r="H49"/>
  <c r="J21"/>
  <c r="J19"/>
  <c r="J16"/>
  <c r="J15"/>
  <c r="J14"/>
  <c r="H21"/>
  <c r="H19"/>
  <c r="H16"/>
  <c r="H15"/>
  <c r="H14"/>
  <c r="J75" i="1"/>
  <c r="J89"/>
  <c r="I89"/>
  <c r="J94"/>
  <c r="J96"/>
  <c r="J85"/>
  <c r="J84"/>
  <c r="I85"/>
  <c r="I84"/>
  <c r="I83"/>
  <c r="J67"/>
  <c r="J72"/>
  <c r="J71"/>
  <c r="I67"/>
  <c r="J78"/>
  <c r="J77"/>
  <c r="I75"/>
  <c r="I78"/>
  <c r="I77"/>
  <c r="J34"/>
  <c r="J33"/>
  <c r="J38"/>
  <c r="J37"/>
  <c r="I33"/>
  <c r="I32"/>
  <c r="I26"/>
  <c r="I10"/>
  <c r="I37"/>
  <c r="J29"/>
  <c r="J28"/>
  <c r="J14"/>
  <c r="J13"/>
  <c r="J21"/>
  <c r="J20"/>
  <c r="J43"/>
  <c r="J42"/>
  <c r="J41"/>
  <c r="J52"/>
  <c r="J51"/>
  <c r="J55"/>
  <c r="J54"/>
  <c r="I28"/>
  <c r="I13"/>
  <c r="I21"/>
  <c r="I20"/>
  <c r="I42"/>
  <c r="I41"/>
  <c r="I52"/>
  <c r="I51"/>
  <c r="I55"/>
  <c r="I54"/>
  <c r="J139" i="2"/>
  <c r="J137"/>
  <c r="J136"/>
  <c r="J135"/>
  <c r="J134"/>
  <c r="H139"/>
  <c r="H137"/>
  <c r="H136"/>
  <c r="H135"/>
  <c r="H10"/>
  <c r="H9"/>
  <c r="H32"/>
  <c r="H31"/>
  <c r="H30"/>
  <c r="H36"/>
  <c r="H35"/>
  <c r="H34"/>
  <c r="H63"/>
  <c r="H62"/>
  <c r="H61"/>
  <c r="H70"/>
  <c r="H74"/>
  <c r="H73"/>
  <c r="H77"/>
  <c r="H76"/>
  <c r="H125"/>
  <c r="H152"/>
  <c r="H151"/>
  <c r="H150"/>
  <c r="H149"/>
  <c r="H161"/>
  <c r="H164"/>
  <c r="H169"/>
  <c r="H167"/>
  <c r="H166"/>
  <c r="J152"/>
  <c r="J151"/>
  <c r="J150"/>
  <c r="J149"/>
  <c r="J125"/>
  <c r="J10"/>
  <c r="J9"/>
  <c r="J32"/>
  <c r="J31"/>
  <c r="J30"/>
  <c r="J36"/>
  <c r="J35"/>
  <c r="J34"/>
  <c r="J63"/>
  <c r="J62"/>
  <c r="J61"/>
  <c r="J70"/>
  <c r="J74"/>
  <c r="J73"/>
  <c r="J69"/>
  <c r="J66"/>
  <c r="J77"/>
  <c r="J76"/>
  <c r="J161"/>
  <c r="J164"/>
  <c r="J169"/>
  <c r="J167"/>
  <c r="J166"/>
  <c r="I88" i="1"/>
  <c r="J172" i="2"/>
  <c r="J171"/>
  <c r="H172"/>
  <c r="H171"/>
  <c r="J101"/>
  <c r="J100"/>
  <c r="J99"/>
  <c r="J113"/>
  <c r="H101"/>
  <c r="H100"/>
  <c r="H99"/>
  <c r="H113"/>
  <c r="J118"/>
  <c r="H118"/>
  <c r="J11"/>
  <c r="H11"/>
  <c r="J58" i="1"/>
  <c r="J57"/>
  <c r="I58"/>
  <c r="I57"/>
  <c r="E19"/>
  <c r="B19"/>
  <c r="J98"/>
  <c r="I98"/>
  <c r="H25" i="2"/>
  <c r="H24"/>
  <c r="H23"/>
  <c r="H111"/>
  <c r="H110"/>
  <c r="J25"/>
  <c r="J24"/>
  <c r="J23"/>
  <c r="J111"/>
  <c r="J110"/>
  <c r="E44" i="1"/>
  <c r="B44"/>
  <c r="E43"/>
  <c r="B43"/>
  <c r="J108" i="2"/>
  <c r="J106"/>
  <c r="J78"/>
  <c r="H108"/>
  <c r="H105"/>
  <c r="H104"/>
  <c r="H106"/>
  <c r="H78"/>
  <c r="E39" i="1"/>
  <c r="B39"/>
  <c r="E38"/>
  <c r="B38"/>
  <c r="J101"/>
  <c r="J71" i="2"/>
  <c r="I101" i="1"/>
  <c r="G60"/>
  <c r="F60"/>
  <c r="E60"/>
  <c r="D60"/>
  <c r="C60"/>
  <c r="B60"/>
  <c r="J67" i="2"/>
  <c r="H67"/>
  <c r="I10"/>
  <c r="I9"/>
  <c r="I8"/>
  <c r="I7"/>
  <c r="J11" i="1"/>
  <c r="C10"/>
  <c r="D10"/>
  <c r="B10"/>
  <c r="F10"/>
  <c r="E10"/>
  <c r="G10"/>
  <c r="B11"/>
  <c r="E11"/>
  <c r="B12"/>
  <c r="E12"/>
  <c r="B16"/>
  <c r="E16"/>
  <c r="C26"/>
  <c r="D26"/>
  <c r="B26"/>
  <c r="F26"/>
  <c r="E26"/>
  <c r="G26"/>
  <c r="C27"/>
  <c r="B27"/>
  <c r="D27"/>
  <c r="F27"/>
  <c r="G27"/>
  <c r="E27"/>
  <c r="B40"/>
  <c r="E40"/>
  <c r="C61"/>
  <c r="D61"/>
  <c r="B61"/>
  <c r="F61"/>
  <c r="G61"/>
  <c r="E61"/>
  <c r="B62"/>
  <c r="E62"/>
  <c r="J88"/>
  <c r="H163" i="2"/>
  <c r="H160"/>
  <c r="H154"/>
  <c r="H123"/>
  <c r="H115"/>
  <c r="J105"/>
  <c r="J104"/>
  <c r="H69"/>
  <c r="H66"/>
  <c r="J18"/>
  <c r="J163"/>
  <c r="J160"/>
  <c r="J154"/>
  <c r="H134"/>
  <c r="H18"/>
  <c r="J123"/>
  <c r="J98"/>
  <c r="J52"/>
  <c r="H13"/>
  <c r="J13"/>
  <c r="J66" i="1"/>
  <c r="J32"/>
  <c r="J26"/>
  <c r="J10"/>
  <c r="I74"/>
  <c r="I65"/>
  <c r="I60"/>
  <c r="I66"/>
  <c r="J83"/>
  <c r="J74"/>
  <c r="H52" i="2"/>
  <c r="J115"/>
  <c r="H8"/>
  <c r="J65" i="1"/>
  <c r="J60"/>
  <c r="I8"/>
  <c r="H7" i="2"/>
  <c r="J7"/>
</calcChain>
</file>

<file path=xl/sharedStrings.xml><?xml version="1.0" encoding="utf-8"?>
<sst xmlns="http://schemas.openxmlformats.org/spreadsheetml/2006/main" count="1106" uniqueCount="418">
  <si>
    <t>000 1 03 00000 00 0000 000</t>
  </si>
  <si>
    <t>Налоги на товары (работы, услуги), реализуемые на территории Российской Федерации</t>
  </si>
  <si>
    <t>Акцицы по подакцизным товарам (продукции), производимым на территории Российской Федерации</t>
  </si>
  <si>
    <t>000 1 03 02000 01 0000 110</t>
  </si>
  <si>
    <t>100 1 03 02230 01 0000 110</t>
  </si>
  <si>
    <t>100 1 03 02240 01 0000 110</t>
  </si>
  <si>
    <t>100 1 03 02250 01 0000 110</t>
  </si>
  <si>
    <t>100 1 03 02260 01 0000 110</t>
  </si>
  <si>
    <t>000 1 06 06030 10 0000 110</t>
  </si>
  <si>
    <t>Земельный налог с организаций</t>
  </si>
  <si>
    <t>Земельный налог с физических лиц</t>
  </si>
  <si>
    <t>000 1 06 06040 10 0000 110</t>
  </si>
  <si>
    <t>182 1 06 06023 10 2100 110</t>
  </si>
  <si>
    <t>790 2 02 15001 10 0000 151</t>
  </si>
  <si>
    <t>000 2 02 15001 00 0000 151</t>
  </si>
  <si>
    <t>000 2 02 10000 00 0000 151</t>
  </si>
  <si>
    <t xml:space="preserve">Прочие дотации  </t>
  </si>
  <si>
    <t>000 2 02 19999 00 0000 151</t>
  </si>
  <si>
    <t>Прочие дотации бюджетам сельских поселений</t>
  </si>
  <si>
    <t>790 2 02 35118 10 0000 151</t>
  </si>
  <si>
    <t>000 2 02 35118 00 0000 151</t>
  </si>
  <si>
    <t>000 2 02 30000 00 0000 151</t>
  </si>
  <si>
    <t>000 2 02 30024 10 0000 151</t>
  </si>
  <si>
    <t>000 2 02 30024 00 0000 151</t>
  </si>
  <si>
    <t>790 2 02 30024 10 0000 151</t>
  </si>
  <si>
    <t>000 2 02 40000 00 0000 151</t>
  </si>
  <si>
    <t>000 2 02 49999 00 0000 151</t>
  </si>
  <si>
    <t>Межбюджетнрые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</si>
  <si>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</si>
  <si>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>Межбюджетнрые трансферты, передаваемые бюджетам сельских поселений из бюджетов муниципальных районов 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</si>
  <si>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</si>
  <si>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>790 2 02 19999 00 0000 151</t>
  </si>
  <si>
    <t>Иные межбюджетные трансферты в рамках  подпрограммы 2 «Развитие транспортной инфраструктуры  поселений муниципального района «Заполярный район»» муниципальной  программы «Комплексное развитие поселений муниципального района «Заполярный район» на 2017-2019 годы»</t>
  </si>
  <si>
    <t>Иные межбюджетные трансферты в рамках  МП «Защита населения и территорий от ЧС, обеспечение пожарной безопасности и безопасности на водных объектах, антитеррористическая защищенность на территории  муниципального района «Заполярный район» на 2014-2020 годы»</t>
  </si>
  <si>
    <t>Иные межбюджетные трансферты в рамках  подпрограммы 2  «Развитие транспортной инфраструктуры  поселений муниципального района «Заполярный район» муниципальной программы «Комплексное развитие поселений муниципального района «Заполярный район» на 2017-2019 годы»</t>
  </si>
  <si>
    <t>000 2 02 49999 10 0000 151</t>
  </si>
  <si>
    <t>790 2 02 49999 10 0000 151</t>
  </si>
  <si>
    <t>Иные межбюджетные трансферты в рамках подпрограммы 5 «Развитие социальной инфраструктуры и создание комфортных условий проживания в поселениях муниципального района «Заполярный район» муниципальной программы  «Комплексное развитие поселений муниципального района «Заполярный район» на 2017-2019 годы»</t>
  </si>
  <si>
    <t>Иные межбюджетные трансферты  в рамках подпрограммы 6 «Развитие коммунальной инфраструктуры  поселений  муниципального района «Заполярный район» муниципальной  программы «Комплексное развитие поселений муниципального района «Заполярный район» на 2017-2019 годы»</t>
  </si>
  <si>
    <t>Иные межбюджетные трансферты  в рамках подпрограммы 6 «Возмещение части затрат на содержание органов местного самоуправления поселений  Ненецкого автономного округа» муниципальной программы «Развитие административной системы местного самоуправления  муниципального  района «Заполярный район» на 2017-2019 годы»</t>
  </si>
  <si>
    <t xml:space="preserve">Возврат остатков субсидий, субвенций и иных межбюджетных трансфертов, имеющих целевое назначение, прошлых лет  </t>
  </si>
  <si>
    <t>000 2 18 00000 00 0000 000</t>
  </si>
  <si>
    <t>790 2 18 60010 10 0000 151</t>
  </si>
  <si>
    <t>790 2 19 60010 10 0000 151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</si>
  <si>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</si>
  <si>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(инженерных)двигателей,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</si>
  <si>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</si>
  <si>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</si>
  <si>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Социальное обеспечение и иные выплаты населению</t>
  </si>
  <si>
    <t>консолидированный бюджет (ЗАТО)</t>
  </si>
  <si>
    <t xml:space="preserve"> субъект Российской Федерации </t>
  </si>
  <si>
    <t>местные бюджеты (ЗАТО)</t>
  </si>
  <si>
    <t>3</t>
  </si>
  <si>
    <t>ДОХОДЫ бюджета - всего</t>
  </si>
  <si>
    <t>в том числе:</t>
  </si>
  <si>
    <t>000 1 00 00000 00 0000 000</t>
  </si>
  <si>
    <t xml:space="preserve"> -                 по налогу на прибыль организаций зачисляемые в бюджеты субъектов РФ</t>
  </si>
  <si>
    <t>18210101012024000110</t>
  </si>
  <si>
    <t>*</t>
  </si>
  <si>
    <t>-налог на прибыль организаций, зачисляемый в местный бюджет (в части сумм по расчетам за 2004 год и погашения задолженности прошлых лет)</t>
  </si>
  <si>
    <t>18210901000031000110</t>
  </si>
  <si>
    <t>Налог на доходы физических лиц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</si>
  <si>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</si>
  <si>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</si>
  <si>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182 1 06 01020 04 1000 110</t>
  </si>
  <si>
    <t>Субсидии местным бюджетам на софинансирование расходных обязательств в части оплаты расходов по представлению мунципальным служащим гарантий, установленных трудовым законодательством, в случае их увольнения в связи с сокращением штатной численности</t>
  </si>
  <si>
    <t>Субвенция местным бюджетам на осуществление государственного полномочия Ненецкого автономного округа по представлению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</si>
  <si>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Возврат остатков субсидий, субвенций и иных межбюджетных трансфертов,  имеющих целевое назначение, прошлых лет из бюджетов поселений.</t>
  </si>
  <si>
    <t>Возврат остатков субсидий, субвенций и иных межбюджетных трансфертов,  имеющих целевое назначение, прошлых лет.</t>
  </si>
  <si>
    <t>000 2 19 00000 00 0000 000</t>
  </si>
  <si>
    <t xml:space="preserve">790 2 19 05000 10 0000 151 </t>
  </si>
  <si>
    <t>Субвенция местным бюджетам поселений на осуществление государственного полномочия Ненецкого автономного округа по пердоставлению социальной поддержки, связанной с обеспечением детей, обучающихся в общеобразовательных организациях (начального общего, основного общего, среднего общего образования) горячим питанием во время каникул, в праздничные и выходные дни</t>
  </si>
  <si>
    <t>Налог на доходы физических лиц c доходов, полученных от осуществления деятельности физическими лицами, зарегистрированными в качестве индивидуальных предпринимателей,частных нотариусов, учредившихся адвокадские кабинеты, и других лиц,занимающихся частной практикой в соответствии со статьей 227 Налогового кодекса Российской Федерации</t>
  </si>
  <si>
    <t>182 101 0203001 1000 110</t>
  </si>
  <si>
    <t>Налог на доходы физических лиц с доходов, полученных физическими лицами  в соответствии со статьёй 228 Налогового кодекса Российской Федерации</t>
  </si>
  <si>
    <t>Межбюджетные трансферты из бюджетов поселений в бюджеты муниципальных районов на осуществление полномочий на определение поставщиков (подрядчиков,исполнителей) для муниципальных заказчиков, действующих от имени поселения, муниципальных казенных и бюджетных учреждений поселения и (или) уполномоченных органов, уполномоченных учреждений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</si>
  <si>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</si>
  <si>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</si>
  <si>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Муниципальная  программа "Защита населения и территории от чрезвычайных ситуаций, обеспечение пожарной безопасности и безопасности на водных объектах, антитеррористическая защищенность на территории муниципального района "Заполярный район" на 2014-2020 годы" за счет средств районного бюджета</t>
  </si>
  <si>
    <t>Мероприятия в рамках муниципальных программ за счет средств районного бюджета</t>
  </si>
  <si>
    <t>9807982</t>
  </si>
  <si>
    <t>Межбюджетные трансферты на предоставление грантов поселениям на благоустройство территорий за счет средств окружного бюджета</t>
  </si>
  <si>
    <t>Социальное обеспечение населения</t>
  </si>
  <si>
    <t xml:space="preserve">Резервный фонд </t>
  </si>
  <si>
    <t>Субсидии местным бюджетам на предоставление социальной поддержки неработающих граждан пожилого возраста, в виде представления бесплатного посещения общественных бань</t>
  </si>
  <si>
    <t>Прочие неналоговые доходы</t>
  </si>
  <si>
    <t>000 1 17 01000 00 0000 000</t>
  </si>
  <si>
    <t>Невыясненные поступления</t>
  </si>
  <si>
    <t>000 1 17 01000 00 0000 180</t>
  </si>
  <si>
    <t>9307970</t>
  </si>
  <si>
    <t>Невыясненные поступления, зачисляемые в бюджеты поселений</t>
  </si>
  <si>
    <t>Субвенция на изготовление и установку надгробных памятников с целью увековечивания памяти участникам  Великой Отечественной войны 1941-1945 годов, умерших  до 12 июня 1990 года</t>
  </si>
  <si>
    <t>Межбюджетные трансферты бюджетам муниципальных районов из бюджетов поселений и межбюджетные трансферты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</si>
  <si>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360</t>
  </si>
  <si>
    <t xml:space="preserve">Источники внутреннего финансирования дефицитов бюджетов </t>
  </si>
  <si>
    <t>790 01 00 00 00 00 0000 000</t>
  </si>
  <si>
    <t>790 108 04020 01 1000 110</t>
  </si>
  <si>
    <t>Код бюджетной классификации  источников внутреннего финансирования дефицитов бюджетов</t>
  </si>
  <si>
    <t xml:space="preserve">Глава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</si>
  <si>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</si>
  <si>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Защита населения и территории от чрезвычайных ситуаций природного и техногенного характера,гражданская оборона </t>
  </si>
  <si>
    <t>Государственная пошлина за совершение нотариальных действий  (за исключением действий, совершаемых консульскими учреждениями Российской Федерации)</t>
  </si>
  <si>
    <t>000 108 04000 01 0000 110</t>
  </si>
  <si>
    <t>11</t>
  </si>
  <si>
    <t>13</t>
  </si>
  <si>
    <t>017</t>
  </si>
  <si>
    <t>Иные межбюджетные трансферты</t>
  </si>
  <si>
    <t xml:space="preserve">                                             Приложение №3</t>
  </si>
  <si>
    <t>182 1 06 01030 10 1000 110</t>
  </si>
  <si>
    <t>000 1 06 01030 10 0000 110</t>
  </si>
  <si>
    <t xml:space="preserve">Межбюджетные трансферты  </t>
  </si>
  <si>
    <t>521 00 00</t>
  </si>
  <si>
    <t>521 06 00</t>
  </si>
  <si>
    <t xml:space="preserve">Налоги  на прибыль,доходы </t>
  </si>
  <si>
    <t>Код бюджетной  классификации Российской Федерации</t>
  </si>
  <si>
    <t xml:space="preserve">Наименование статьи дохода </t>
  </si>
  <si>
    <t>Проведение мероприятий для детей и молодежи</t>
  </si>
  <si>
    <t>ДОХОДЫ ОТ  ОКАЗАНИЯ  ПЛАТНЫХ УСЛУГ (РАБОТ) И КОМПЕНСАЦИИ ЗАТРАТ ГОСУДАРСТВА</t>
  </si>
  <si>
    <t>790 1 13 02995 10 0000 130</t>
  </si>
  <si>
    <t>Межбюджетные трансферты</t>
  </si>
  <si>
    <t>Иные бюджетные ассигнования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</si>
  <si>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</si>
  <si>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</si>
  <si>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Межбюджетные трансферты бюджетам муниципальных районов из бюджетов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</si>
  <si>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000 2 00 00000 00 0000 000</t>
  </si>
  <si>
    <t>Субсидии бюджетам муниципальных образований для организации осуществления мероприятий с детьми и молодежью</t>
  </si>
  <si>
    <t>220 2 02 04930 10 0000 151</t>
  </si>
  <si>
    <t>ДОХОДЫ ОТ ПРЕДПРИНИМАТЕЛЬСКОЙ И ИНОЙ ПРИНОСЯЩЕЙ ДОХОД ДЕЯТЕЛЬНОСТИ</t>
  </si>
  <si>
    <t>000 3 00 00000 00 0000 000</t>
  </si>
  <si>
    <t>Платные услуги - МУК Дом культуры</t>
  </si>
  <si>
    <t>220 3 02 01050 10 0000 130</t>
  </si>
  <si>
    <t>Платные услуги - МДОУ Ясли-сад</t>
  </si>
  <si>
    <t>Администрация муниципального образования "Юшарский сельсовет" Ненецкого автономного округа</t>
  </si>
  <si>
    <t>Субвенция местным бюджетам на осуществление государственного полномочия Ненецкого автономного округа по предоставлению единовременной выплаты пенсионерам на капитальный ремонт находящегося в их собственности жилого помещения</t>
  </si>
  <si>
    <t>Приложение №1</t>
  </si>
  <si>
    <t xml:space="preserve">    Приложение №2</t>
  </si>
  <si>
    <t>Наименование</t>
  </si>
  <si>
    <t>Раздел</t>
  </si>
  <si>
    <t>Праздел</t>
  </si>
  <si>
    <t>ЦС расходов</t>
  </si>
  <si>
    <t>в т. ч. з/плата, ЕСН</t>
  </si>
  <si>
    <t>ОБЩЕГОСУДАРСТВЕННЫЕ ВОПРОСЫ</t>
  </si>
  <si>
    <t>01</t>
  </si>
  <si>
    <t>02</t>
  </si>
  <si>
    <t>500</t>
  </si>
  <si>
    <t>03</t>
  </si>
  <si>
    <t>04</t>
  </si>
  <si>
    <t>07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</si>
  <si>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</si>
  <si>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</si>
  <si>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</si>
  <si>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15</t>
  </si>
  <si>
    <t>0920000</t>
  </si>
  <si>
    <t>216</t>
  </si>
  <si>
    <t>09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</si>
  <si>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</si>
  <si>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</si>
  <si>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</si>
  <si>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Обеспечение пожарной безопасности</t>
  </si>
  <si>
    <t>10</t>
  </si>
  <si>
    <t>810</t>
  </si>
  <si>
    <t>Изменение остатков средств на счетах по учету средств бюджетов</t>
  </si>
  <si>
    <t>ЖИЛИЩНО-КОММУНАЛЬНОЕ ХОЗЯЙСТВО</t>
  </si>
  <si>
    <t>08</t>
  </si>
  <si>
    <t>05</t>
  </si>
  <si>
    <t>Жилищное хозяйство</t>
  </si>
  <si>
    <t xml:space="preserve">Поддержка жилищного хозяйства </t>
  </si>
  <si>
    <t>350 00 00</t>
  </si>
  <si>
    <t>Коммунальное хозяйство</t>
  </si>
  <si>
    <t>Благоустройство</t>
  </si>
  <si>
    <t>Образование</t>
  </si>
  <si>
    <t>Социальная политика</t>
  </si>
  <si>
    <t>Вид расходов</t>
  </si>
  <si>
    <t>Текущий ремонт государственного жилищного фонда субъектов Российской Федерации и муниципального жилищного фонда</t>
  </si>
  <si>
    <t>Содержание зданий и сооружений на территории взлетно-посадочных полос и вертолетных площадок</t>
  </si>
  <si>
    <t>Прочие межбюджетные трансферты, передаваемые бюджетам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</si>
  <si>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</si>
  <si>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122</t>
  </si>
  <si>
    <t>121</t>
  </si>
  <si>
    <t>Иные выплаты персоналу государственных (муниципальных) органов, за исключением фонда оплаты труда</t>
  </si>
  <si>
    <t>244</t>
  </si>
  <si>
    <t>540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</si>
  <si>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</si>
  <si>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</si>
  <si>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межбюджетные трансферты, передаваемые бюджетам сельских поселений</t>
  </si>
  <si>
    <t>Иные межбюджетные трансферты на поддержку мер по обеспечению сбалансированности  бюджетов 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</si>
  <si>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</si>
  <si>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Субвенция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</si>
  <si>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Прочие доходы от компенсации затрат бюджетов сельских поселений</t>
  </si>
  <si>
    <t>000 1 13 02000 00 0000 130</t>
  </si>
  <si>
    <t xml:space="preserve">Доходы от компенсации затрат государства </t>
  </si>
  <si>
    <t>Обеспечение первичных мер пожарной безопасности в границах поселения</t>
  </si>
  <si>
    <t>Прочие мероприятия в области коммунального хозяйства (Организация водоснабжения населения в летний период)</t>
  </si>
  <si>
    <t>Социальное обеспечние и иные выплаты населению</t>
  </si>
  <si>
    <t>9507927</t>
  </si>
  <si>
    <t>9507952</t>
  </si>
  <si>
    <t>Пенсионное обеспечение</t>
  </si>
  <si>
    <t>Прочие дотации бюджетам поселений</t>
  </si>
  <si>
    <t>220 2 02 01999 10 0000 151</t>
  </si>
  <si>
    <t>Выполнение функций органами местного самоуправления</t>
  </si>
  <si>
    <t>0020000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</si>
  <si>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</si>
  <si>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</si>
  <si>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</si>
  <si>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0020002</t>
  </si>
  <si>
    <t>218 01 00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</si>
  <si>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</si>
  <si>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</si>
  <si>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</si>
  <si>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</si>
  <si>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</si>
  <si>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Резервные фонды</t>
  </si>
  <si>
    <t xml:space="preserve">Резервные фонды      </t>
  </si>
  <si>
    <t>сумма ( тыс.руб.)</t>
  </si>
  <si>
    <t>Субвенция  бюджетам сельских  поселений на осуществление  первичного воинского учета на территориях, где отсутствуют военные комиссариаты (за счет средств окружного бюджета)</t>
  </si>
  <si>
    <t>Резервный фонд местной администрации</t>
  </si>
  <si>
    <t>Функционирование высшего должностного лица субъекта Российской Федерации и муниципального образования</t>
  </si>
  <si>
    <t>350 03 00</t>
  </si>
  <si>
    <t xml:space="preserve">Региональные целевые программы        </t>
  </si>
  <si>
    <t>522 00 00</t>
  </si>
  <si>
    <t xml:space="preserve">Долгосрочная целевая программа "Государственная поддержка муниципальных образований при строительстве муниципального жилищного фонда и проведении мероприятий по капитальному ремонту жилых домов на 2009 - 2012 годы"  </t>
  </si>
  <si>
    <t>522 53 00</t>
  </si>
  <si>
    <t xml:space="preserve">за счет средств окружного бюджета                               
</t>
  </si>
  <si>
    <t>522 53 01</t>
  </si>
  <si>
    <t xml:space="preserve">за счет средств районного бюджета                               
</t>
  </si>
  <si>
    <t>522 53 02</t>
  </si>
  <si>
    <t>Другие вопросы в области жилищно-коммунального хозяйства</t>
  </si>
  <si>
    <t>790 01 05 02 01 00 0000 610</t>
  </si>
  <si>
    <t>790 01 05 02 00 00 0000 600</t>
  </si>
  <si>
    <t>790 01 05 00 00 00 0000 600</t>
  </si>
  <si>
    <t>790 01 05 02 01 00 0000 510</t>
  </si>
  <si>
    <t>790 01 05 02 00 00 0000 500</t>
  </si>
  <si>
    <t>790 01 05 00 00 00 0000 500</t>
  </si>
  <si>
    <t>790 01 05 00 00 00 0000 000</t>
  </si>
  <si>
    <t>790 01 05 02 01 10 0000 610</t>
  </si>
  <si>
    <t xml:space="preserve">Увеличение прочих остатков денежных средств бюджетов </t>
  </si>
  <si>
    <t>790 01 05 02 01 10 0000 510</t>
  </si>
  <si>
    <t>Остаток на начало текущего года</t>
  </si>
  <si>
    <t>Остаток на конец отчетного года</t>
  </si>
  <si>
    <t>790</t>
  </si>
  <si>
    <t>Национальная экономика</t>
  </si>
  <si>
    <t>Транспорт</t>
  </si>
  <si>
    <t>000 1 01 00000 00 0000 000</t>
  </si>
  <si>
    <t>000 1 01 02000 01 0000 110</t>
  </si>
  <si>
    <t>000 1 06 00000 00 0000 000</t>
  </si>
  <si>
    <t>Налог на имущество физических лиц</t>
  </si>
  <si>
    <t>000 1 06 01000 00 0000 110</t>
  </si>
  <si>
    <t>000 1 06 06000 00 0000 110</t>
  </si>
  <si>
    <t>000 108 00000 00 0000 000</t>
  </si>
  <si>
    <t xml:space="preserve"> Закупка товаров, работ и услуг для государственных (муниципальных) нужд</t>
  </si>
  <si>
    <t>Закупка товаров, работ и услуг для государственных (муниципальных) нужд</t>
  </si>
  <si>
    <t>Межбюджтные трансферты бюджетам муниципальных районов из бюджетов поселений и межбюджетные трансферты бюджетам поселенй из бюджетов муниципальных районов на осуществление части полномочий по решению вопросов местного значения в соответствии  с заключенными соглашениями</t>
  </si>
  <si>
    <t>Дотации бюджетам сельских  поселений на выравнивание бюджетной обеспеченности (за счет средств окружного бюджета)</t>
  </si>
  <si>
    <t>Дотации бюджетам сельских поселений на выравнивание бюджетной обеспеченности (за счет средств районного бюджета)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</si>
  <si>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</si>
  <si>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(в тыс.рублях)</t>
  </si>
  <si>
    <t>Земельный налог с физических лиц, обладающих земельным участком, расположенным в границах сельских поселений</t>
  </si>
  <si>
    <t>Резервные фонды местных администраций</t>
  </si>
  <si>
    <t>Земельный налог с организаций, обладающих замельным участком, расположенным в границах сельских поселений</t>
  </si>
  <si>
    <t>000 1 06 06033 10 0000 110</t>
  </si>
  <si>
    <t>182 1 06 06033 10 1000 110</t>
  </si>
  <si>
    <t>Земельный налог с физических лиц, обладающих замельным участком, расположенным в границах сельских поселений</t>
  </si>
  <si>
    <t>000 1 06 06043 10 0000 110</t>
  </si>
  <si>
    <t>182 1 06 06043 10 1000 110</t>
  </si>
  <si>
    <t>000 108 04020 01 0000 110</t>
  </si>
  <si>
    <t>100</t>
  </si>
  <si>
    <t>200</t>
  </si>
  <si>
    <t>300</t>
  </si>
  <si>
    <t>Иные межбюджетные ассигнования</t>
  </si>
  <si>
    <t>800</t>
  </si>
  <si>
    <t>Уплата членских взносов в ассоциацию "Совет муниципальных образований Ненецкого автономного округа"</t>
  </si>
  <si>
    <t>9800079820</t>
  </si>
  <si>
    <t xml:space="preserve">Субвенции бюджетам бюджетной системы Российской Федерации </t>
  </si>
  <si>
    <t xml:space="preserve">Дотации бюджетам бюджетной системы Российской Федерации  </t>
  </si>
  <si>
    <t>000 1 17 01050 10 0000 180</t>
  </si>
  <si>
    <t>182 101 0201001 1000 110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</si>
  <si>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</si>
  <si>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Расходы на содержание органов местного самоуправления и обеспечение их функций</t>
  </si>
  <si>
    <t>Администрация поселения</t>
  </si>
  <si>
    <t>9309101</t>
  </si>
  <si>
    <t>Выполнение переданных государственных полномочий</t>
  </si>
  <si>
    <t>9500000</t>
  </si>
  <si>
    <t>9008925</t>
  </si>
  <si>
    <t>Иные межбюджетные трансферты за счет средств резервного фонда Администрации муниципального района "Заполярный район"</t>
  </si>
  <si>
    <t>Субвенции  местным бюджетам на осуществление отдельных государственных полномочий Ненецкого автономного округа   в сфере административных правонарушений</t>
  </si>
  <si>
    <t>Другие непрограммные расходы</t>
  </si>
  <si>
    <t>Главный распорядитель бюд.сред.</t>
  </si>
  <si>
    <t>000 1 13 00000 00 0000 000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</si>
  <si>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</si>
  <si>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</si>
  <si>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НАЛОГОВЫЕ И НЕНАЛОГОВЫЕ ДОХОДЫ</t>
  </si>
  <si>
    <t>ЗЕМЕЛЬНЫЙ НАЛОГ</t>
  </si>
  <si>
    <t>000 2 02 00000 00 0000 000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</si>
  <si>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</si>
  <si>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Субвенция местным бюджетам на выполнение передаваемых полномочий субъектов Российской Федерации</t>
  </si>
  <si>
    <t xml:space="preserve">Иные межбюджетные трансферты </t>
  </si>
  <si>
    <t>790 2 02 03024 10 0000 151</t>
  </si>
  <si>
    <t>Расходы связанные с ликвидацией муниципальных казенных предприятий</t>
  </si>
  <si>
    <t>11281,5</t>
  </si>
  <si>
    <t>10999,7</t>
  </si>
  <si>
    <t>Иные межбюджетные трансферты в рамках МП "Защита населения и территории от ЧС, обеспечение пожарной безопасности и безопасности на водных  объектах, антиреррористическая защищенность на территории муниципального района "Заполярный район" на 2014-2020 годы"</t>
  </si>
  <si>
    <t>Увеличение прочих остатков денежных средств  бюджетов сельских поселений</t>
  </si>
  <si>
    <t>Уменьшение прочих остатков денежных средств  бюджетов сельских поселений</t>
  </si>
  <si>
    <t>182 101 0201001 2100 110</t>
  </si>
  <si>
    <t>182 1 06 01030 10 2000 110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</si>
  <si>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 поселений 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</si>
  <si>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</si>
  <si>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Дотации  на выравнивание бюджетной обеспеченности</t>
  </si>
  <si>
    <t>сумма ( тыс. руб.)</t>
  </si>
  <si>
    <t xml:space="preserve">Проведение праздничных мероприятий </t>
  </si>
  <si>
    <t>9800091130</t>
  </si>
  <si>
    <t xml:space="preserve"> Закупка товаров, работ и услуг для обеспечения государственных (муниципальных) нужд</t>
  </si>
  <si>
    <t>Дорожное хозяйство (дорожные фонды)</t>
  </si>
  <si>
    <t>Субвенция местным бюджетам на осуществление государственного полномочия Ненецкого автономного округа по представлению единовременной выплаты пенсионерам на капитальный ремонт находящегося в их собственности жилого помещения</t>
  </si>
  <si>
    <t>91.0.00.91010</t>
  </si>
  <si>
    <t>93.0.00.00000</t>
  </si>
  <si>
    <t>93.0.00.91010</t>
  </si>
  <si>
    <t>98.0.00.00000</t>
  </si>
  <si>
    <t>98.0.00.99110</t>
  </si>
  <si>
    <t>90.0.00.00000</t>
  </si>
  <si>
    <t>90.0.00.90010</t>
  </si>
  <si>
    <t>95.0.00.00000</t>
  </si>
  <si>
    <t>95.0.00.79210</t>
  </si>
  <si>
    <t>98.0.00.91040</t>
  </si>
  <si>
    <t>98.0.00.91080</t>
  </si>
  <si>
    <t>98.0.00.99130</t>
  </si>
  <si>
    <t>95.0.00.51180</t>
  </si>
  <si>
    <t>33.0.00.00000</t>
  </si>
  <si>
    <t>33.0.00.89220</t>
  </si>
  <si>
    <t>34.0.00.89240</t>
  </si>
  <si>
    <t>32.0.00.00000</t>
  </si>
  <si>
    <t>98.0.00.96410</t>
  </si>
  <si>
    <t>90.0.00.89250</t>
  </si>
  <si>
    <t>95.0.00.79230</t>
  </si>
  <si>
    <t>35.0.00.00000</t>
  </si>
  <si>
    <t>35.1.00.89280</t>
  </si>
  <si>
    <t>98.0.00.97010</t>
  </si>
  <si>
    <t>91.0.00.00000</t>
  </si>
  <si>
    <t>182 101 0203001 2100 110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</si>
  <si>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</si>
  <si>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</si>
  <si>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возмещение ущерба</t>
  </si>
  <si>
    <t>Прочие поступления от денежных взысканий (штрафов) и иных сумм возмещение ущерба, зачисляемые в бюджеты сельских поселений</t>
  </si>
  <si>
    <t>000 1 16 90000 00 0000 140</t>
  </si>
  <si>
    <t>000 1 16 90050 10 0000 140</t>
  </si>
  <si>
    <t>182 1 06 06033 10 2100 110</t>
  </si>
  <si>
    <t>Муниципальная программа "Социальное развитиие поселений на территории муниципального образования "Муниципальный район "Заполярный район" на 2014-2016 годы""</t>
  </si>
  <si>
    <t>35.1.00.00000</t>
  </si>
  <si>
    <t>Иные межбюджетные трансферты в рамках МП"Социальное развитиие поселений на территории муниципального образования "Муниципальный район "Заполярный район" на 2014-2016 годы""</t>
  </si>
  <si>
    <t>План на 2017 год</t>
  </si>
  <si>
    <t>Возврат прочих остатков субсидий, субвенций и иных межбюджетных трансфертов, имеющих целевое назначение, прошлых лет  из бюджетов сельских поселений</t>
  </si>
  <si>
    <t>План на  2017 год</t>
  </si>
  <si>
    <t>Муниципальная программа «Развитие административной системы местного самоуправления муниципального района «Заполярный район» на 2017-2019 годы»</t>
  </si>
  <si>
    <t>31.0.00.00000</t>
  </si>
  <si>
    <t>Подпрограмма 6 «Возмещение части затрат на содержание органов местного самоуправления поселений Ненецкого автономного округа»</t>
  </si>
  <si>
    <t>31.6.00.00000</t>
  </si>
  <si>
    <t>Иные межбюджетные трансферты в рамках подпрограммы 6 «Возмещение части затрат на содержание органов местного самоуправления поселений Ненецкого автономного округа»</t>
  </si>
  <si>
    <t>31.6.00.89400</t>
  </si>
  <si>
    <t>Закупка товаров, работ и услуг для обеспечения государственных (муниципальных) нужд</t>
  </si>
  <si>
    <t>98.0.00.92010</t>
  </si>
  <si>
    <t>Муниципальная  программа «Комплексное   развитие  поселений  муниципального района «Заполярный  район» на 2017-2019 годы»</t>
  </si>
  <si>
    <t>Подпрограмма 2 «Развитие транспортной  инфраструктуры  поселений муниципального района «Заполярный  район»</t>
  </si>
  <si>
    <t>32.2.00.00000</t>
  </si>
  <si>
    <t xml:space="preserve">Иные межбюджетные трансферты в рамках  подпрограммы 2 «Развитие    транспортной  инфраструктуры  поселений  муниципального  района «Заполярный  район» </t>
  </si>
  <si>
    <t>32.2.00.89220</t>
  </si>
  <si>
    <t>Иные межбюджетные трансферты в рамках  подпрограммы 2 «Развитие транспортной  инфраструктуры  поселений  муниципального  района «Заполярный  район»</t>
  </si>
  <si>
    <t>Другие непрограммные  расходы</t>
  </si>
  <si>
    <t>Мероприятии в области национальной экономики</t>
  </si>
  <si>
    <t>Муниципальный дорожный фонд</t>
  </si>
  <si>
    <t>98.0.00.93100</t>
  </si>
  <si>
    <t>98.0.00.93000</t>
  </si>
  <si>
    <t>32.6.00.00000</t>
  </si>
  <si>
    <t>Подпрограмма 6 «Развитие коммунальной  инфраструктуры  поселений  муниципального  района «Заполярный  район»»</t>
  </si>
  <si>
    <t>Иные межбюджетные трансферты в рамках подпрограммы 6 «Развитие коммунальной  инфраструктуры  поселений  муниципального  района «Заполярный  район»»</t>
  </si>
  <si>
    <t>32.6.00.89260</t>
  </si>
  <si>
    <t>98.0.00.96220</t>
  </si>
  <si>
    <t>Подпрограмма 5 «Развитие социальной инфраструктуры и создание комфортных условий проживания в поселениях муниципального района «Заполярный район»»</t>
  </si>
  <si>
    <t>32.5.00.00000</t>
  </si>
  <si>
    <t>Иные межбюджетные трансферты в рамках подпрограммы 5 «Развитие социальной инфраструктуры и создание комфортных условий проживания в поселениях муниципального района «Заполярный район»»</t>
  </si>
  <si>
    <t>32.5.00.89250</t>
  </si>
  <si>
    <t>Организация и содержание мест захоронений  на  территории  поселения</t>
  </si>
  <si>
    <t xml:space="preserve">Молодежная политика </t>
  </si>
  <si>
    <t>98.0.00.96340</t>
  </si>
  <si>
    <t>Источники финансирования дефицита местного бюджета по кодам классификации источников  финансирования дефицитов бюджетов за полугодие 2017 года</t>
  </si>
  <si>
    <t xml:space="preserve">Исполнено за полугодие  2017 года </t>
  </si>
  <si>
    <t>Расходы   местного  бюджета  по разделам, подразделам, целевым  статьям и видам  расходов бюджетов  в ведомственной структуре  расходов  администрации  МО «Юшарский  сельсовет» НАО за полугодие 2017 года</t>
  </si>
  <si>
    <t>Исполнено за полугодие  2017года</t>
  </si>
  <si>
    <t>Исполнено за полугодие 2017 года</t>
  </si>
  <si>
    <t>Доходы  местного  бюджета  по кодам  классификации   доходов бюджетов  за  полугодие  2017 года</t>
  </si>
  <si>
    <t xml:space="preserve">Доходы от использования имущества, находящегося в государственной и муниципальной собственности </t>
  </si>
  <si>
    <t>Прочие доходы от использования имущества и прав, находящегося в собственности (за исключением имущества муниципальных бюджетных и автономных учреждений, а также имущества унитарных предприятий, в том числе казенных)</t>
  </si>
  <si>
    <t>Прочие поступления от использования имущества, находящегося в собственности (за исключением имущества муниципальных бюджетных и автономных учреждений, а также имущества унитарных предприятий, в том числе казенных)</t>
  </si>
  <si>
    <t>Не налоговые доходы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</si>
  <si>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унитарных предприятий, в том числе казенных)</t>
  </si>
  <si>
    <t>000 1 11 00000 00 0000 000</t>
  </si>
  <si>
    <t>000 1 11 09000 00 0000 120</t>
  </si>
  <si>
    <t>000 1 11 09040 00 0000 120</t>
  </si>
  <si>
    <t>000 1 11 09045 10 0000 120</t>
  </si>
  <si>
    <t>790 1 11 09045 10 0000 120</t>
  </si>
  <si>
    <t>-18287,2</t>
  </si>
  <si>
    <t>-8341,5</t>
  </si>
  <si>
    <t>18321,2</t>
  </si>
  <si>
    <t>14</t>
  </si>
  <si>
    <t>Оказание на поддержку гражданам и их объединениям, участвующим  в охране общественного порядка</t>
  </si>
  <si>
    <t xml:space="preserve">    98.0.00.00000</t>
  </si>
  <si>
    <t xml:space="preserve">   98.0.00.92060</t>
  </si>
  <si>
    <t>Уличное  освещение</t>
  </si>
  <si>
    <t xml:space="preserve">   98.0.00.96310</t>
  </si>
  <si>
    <t xml:space="preserve">   32.0.00.00000</t>
  </si>
  <si>
    <t xml:space="preserve">  32.5.00.00000</t>
  </si>
  <si>
    <t xml:space="preserve">  32.5.00.89250</t>
  </si>
  <si>
    <t xml:space="preserve">Муниципальная программа «Развитие административной системы местного самоуправления муниципального района «Заполярный район» на 2017-2019 годы» </t>
  </si>
  <si>
    <t>8275,9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</si>
  <si>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 целевое назначение, прошлых лет.</t>
  </si>
  <si>
    <t>Доходы бюджетов поселений  от возврата бюджетами бюджетной системы Российской Федерации остатков субсидий, субвенций и иных межбюджетных трансфертов, имеющих  целевое назначение, прошлых лет из бюджетов муниципальных  районов.</t>
  </si>
  <si>
    <t xml:space="preserve">к Постановлению № 39-п  от 31 июля    2017г  </t>
  </si>
  <si>
    <t xml:space="preserve">                                                                             к Постановлению № 39-п  от   31  июля  2017г   </t>
  </si>
  <si>
    <t xml:space="preserve">к Постановлению № 39 -п   от 31 июля    2017г  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</si>
</sst>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(* #,##0.00_);_(* \(#,##0.00\);_(* &quot;-&quot;??_);_(@_)"/>
    <numFmt numFmtId="167" formatCode="#,##0.0"/>
    <numFmt numFmtId="168" formatCode="_-* #,##0.000_р_._-;\-* #,##0.0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sz val="12"/>
      <name val="Times New Roman"/>
      <family val="1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43" fontId="1" fillId="0" borderId="0" applyFont="0" applyFill="0" applyBorder="0" applyAlignment="0" applyProtection="0"/>
    <xf numFmtId="166" fontId="8" fillId="0" borderId="0" applyFont="0" applyFill="0" applyBorder="0" applyAlignment="0" applyProtection="0"/>
  </cellStyleXfs>
  <cellXfs count="347">
    <xf numFmtId="0" fontId="0" fillId="0" borderId="0" xfId="0"/>
    <xf numFmtId="0" fontId="10" fillId="2" borderId="0" xfId="1" applyFont="1" applyFill="1" applyBorder="1"/>
    <xf numFmtId="0" fontId="9" fillId="2" borderId="0" xfId="1" applyFont="1" applyFill="1" applyBorder="1"/>
    <xf numFmtId="164" fontId="4" fillId="2" borderId="0" xfId="3" applyNumberFormat="1" applyFont="1" applyFill="1" applyBorder="1" applyAlignment="1">
      <alignment horizontal="center"/>
    </xf>
    <xf numFmtId="0" fontId="10" fillId="2" borderId="0" xfId="1" applyFont="1" applyFill="1" applyBorder="1" applyAlignment="1">
      <alignment horizontal="left" wrapText="1"/>
    </xf>
    <xf numFmtId="49" fontId="10" fillId="2" borderId="0" xfId="1" applyNumberFormat="1" applyFont="1" applyFill="1" applyBorder="1" applyAlignment="1">
      <alignment horizontal="center"/>
    </xf>
    <xf numFmtId="0" fontId="12" fillId="2" borderId="0" xfId="3" applyNumberFormat="1" applyFont="1" applyFill="1" applyBorder="1" applyAlignment="1">
      <alignment horizontal="center"/>
    </xf>
    <xf numFmtId="49" fontId="7" fillId="2" borderId="0" xfId="1" applyNumberFormat="1" applyFont="1" applyFill="1" applyBorder="1" applyAlignment="1">
      <alignment horizontal="left" wrapText="1"/>
    </xf>
    <xf numFmtId="0" fontId="10" fillId="2" borderId="0" xfId="1" applyFont="1" applyFill="1" applyBorder="1" applyAlignment="1">
      <alignment wrapText="1"/>
    </xf>
    <xf numFmtId="0" fontId="10" fillId="2" borderId="0" xfId="3" applyNumberFormat="1" applyFont="1" applyFill="1" applyBorder="1" applyAlignment="1">
      <alignment horizontal="center"/>
    </xf>
    <xf numFmtId="0" fontId="7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/>
    </xf>
    <xf numFmtId="0" fontId="4" fillId="2" borderId="0" xfId="3" applyNumberFormat="1" applyFont="1" applyFill="1" applyBorder="1" applyAlignment="1">
      <alignment horizontal="center"/>
    </xf>
    <xf numFmtId="49" fontId="13" fillId="2" borderId="0" xfId="1" applyNumberFormat="1" applyFont="1" applyFill="1" applyBorder="1" applyAlignment="1">
      <alignment horizontal="center"/>
    </xf>
    <xf numFmtId="0" fontId="13" fillId="2" borderId="0" xfId="3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wrapText="1"/>
    </xf>
    <xf numFmtId="0" fontId="13" fillId="2" borderId="0" xfId="1" applyFont="1" applyFill="1" applyBorder="1" applyAlignment="1">
      <alignment wrapText="1"/>
    </xf>
    <xf numFmtId="164" fontId="10" fillId="2" borderId="0" xfId="3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/>
    </xf>
    <xf numFmtId="0" fontId="11" fillId="2" borderId="0" xfId="3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wrapText="1"/>
    </xf>
    <xf numFmtId="0" fontId="4" fillId="2" borderId="0" xfId="1" applyFont="1" applyFill="1" applyBorder="1"/>
    <xf numFmtId="49" fontId="5" fillId="2" borderId="0" xfId="1" applyNumberFormat="1" applyFont="1" applyFill="1" applyBorder="1" applyAlignment="1">
      <alignment horizontal="center"/>
    </xf>
    <xf numFmtId="0" fontId="14" fillId="2" borderId="0" xfId="1" applyFont="1" applyFill="1" applyBorder="1"/>
    <xf numFmtId="49" fontId="4" fillId="2" borderId="0" xfId="1" applyNumberFormat="1" applyFont="1" applyFill="1" applyBorder="1"/>
    <xf numFmtId="0" fontId="11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9" fontId="15" fillId="2" borderId="0" xfId="0" applyNumberFormat="1" applyFont="1" applyFill="1" applyAlignment="1" applyProtection="1">
      <alignment horizontal="right" wrapText="1"/>
      <protection locked="0"/>
    </xf>
    <xf numFmtId="0" fontId="15" fillId="2" borderId="0" xfId="0" applyNumberFormat="1" applyFont="1" applyFill="1" applyAlignment="1" applyProtection="1">
      <alignment horizontal="right" wrapText="1"/>
      <protection locked="0"/>
    </xf>
    <xf numFmtId="1" fontId="15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NumberFormat="1" applyFont="1" applyFill="1" applyAlignment="1" applyProtection="1">
      <alignment horizontal="right" wrapText="1"/>
      <protection locked="0"/>
    </xf>
    <xf numFmtId="0" fontId="10" fillId="2" borderId="0" xfId="0" applyNumberFormat="1" applyFont="1" applyFill="1" applyAlignment="1" applyProtection="1">
      <alignment horizontal="right" wrapText="1"/>
      <protection locked="0"/>
    </xf>
    <xf numFmtId="0" fontId="10" fillId="2" borderId="0" xfId="0" applyFont="1" applyFill="1" applyAlignment="1" applyProtection="1">
      <protection locked="0"/>
    </xf>
    <xf numFmtId="0" fontId="10" fillId="2" borderId="0" xfId="0" applyFont="1" applyFill="1" applyAlignment="1" applyProtection="1">
      <alignment horizontal="right"/>
      <protection locked="0"/>
    </xf>
    <xf numFmtId="0" fontId="10" fillId="2" borderId="0" xfId="0" applyNumberFormat="1" applyFont="1" applyFill="1" applyAlignment="1" applyProtection="1">
      <alignment wrapText="1"/>
      <protection locked="0"/>
    </xf>
    <xf numFmtId="0" fontId="15" fillId="2" borderId="0" xfId="0" applyFont="1" applyFill="1" applyAlignment="1" applyProtection="1">
      <protection locked="0"/>
    </xf>
    <xf numFmtId="0" fontId="15" fillId="2" borderId="0" xfId="0" applyNumberFormat="1" applyFont="1" applyFill="1" applyAlignment="1" applyProtection="1">
      <protection locked="0"/>
    </xf>
    <xf numFmtId="0" fontId="15" fillId="2" borderId="0" xfId="0" applyNumberFormat="1" applyFont="1" applyFill="1" applyAlignment="1" applyProtection="1">
      <alignment wrapText="1"/>
      <protection locked="0"/>
    </xf>
    <xf numFmtId="0" fontId="15" fillId="2" borderId="0" xfId="0" applyNumberFormat="1" applyFont="1" applyFill="1" applyAlignment="1" applyProtection="1">
      <alignment horizontal="right"/>
      <protection locked="0"/>
    </xf>
    <xf numFmtId="0" fontId="15" fillId="2" borderId="1" xfId="0" applyNumberFormat="1" applyFont="1" applyFill="1" applyBorder="1" applyAlignment="1" applyProtection="1">
      <alignment horizontal="right" wrapText="1"/>
      <protection locked="0"/>
    </xf>
    <xf numFmtId="0" fontId="15" fillId="2" borderId="2" xfId="0" applyFont="1" applyFill="1" applyBorder="1" applyAlignment="1" applyProtection="1">
      <alignment horizontal="center" vertical="center" wrapText="1"/>
      <protection locked="0"/>
    </xf>
    <xf numFmtId="0" fontId="15" fillId="2" borderId="3" xfId="0" applyNumberFormat="1" applyFont="1" applyFill="1" applyBorder="1" applyAlignment="1" applyProtection="1">
      <alignment horizontal="center" wrapText="1"/>
      <protection locked="0"/>
    </xf>
    <xf numFmtId="0" fontId="15" fillId="2" borderId="4" xfId="0" applyNumberFormat="1" applyFont="1" applyFill="1" applyBorder="1" applyAlignment="1" applyProtection="1">
      <alignment horizontal="center" wrapText="1"/>
      <protection locked="0"/>
    </xf>
    <xf numFmtId="0" fontId="15" fillId="2" borderId="5" xfId="0" applyNumberFormat="1" applyFont="1" applyFill="1" applyBorder="1" applyAlignment="1" applyProtection="1">
      <alignment horizontal="center" wrapText="1"/>
      <protection locked="0"/>
    </xf>
    <xf numFmtId="0" fontId="15" fillId="2" borderId="2" xfId="0" applyNumberFormat="1" applyFont="1" applyFill="1" applyBorder="1" applyAlignment="1" applyProtection="1">
      <alignment horizontal="center" wrapText="1"/>
      <protection locked="0"/>
    </xf>
    <xf numFmtId="1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4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4" fontId="17" fillId="2" borderId="0" xfId="0" applyNumberFormat="1" applyFont="1" applyFill="1" applyBorder="1" applyAlignment="1" applyProtection="1">
      <alignment horizontal="center" wrapText="1"/>
      <protection locked="0"/>
    </xf>
    <xf numFmtId="0" fontId="18" fillId="2" borderId="0" xfId="0" applyFont="1" applyFill="1" applyBorder="1" applyAlignment="1" applyProtection="1">
      <alignment horizontal="center" wrapText="1"/>
      <protection locked="0"/>
    </xf>
    <xf numFmtId="164" fontId="19" fillId="2" borderId="0" xfId="0" applyNumberFormat="1" applyFont="1" applyFill="1" applyBorder="1" applyAlignment="1" applyProtection="1">
      <alignment horizontal="center" wrapText="1"/>
      <protection locked="0"/>
    </xf>
    <xf numFmtId="0" fontId="15" fillId="2" borderId="6" xfId="0" applyFont="1" applyFill="1" applyBorder="1" applyAlignment="1" applyProtection="1">
      <alignment horizontal="center" wrapText="1"/>
      <protection locked="0"/>
    </xf>
    <xf numFmtId="0" fontId="15" fillId="2" borderId="6" xfId="0" applyNumberFormat="1" applyFont="1" applyFill="1" applyBorder="1" applyAlignment="1" applyProtection="1">
      <alignment horizontal="center" wrapText="1"/>
      <protection locked="0"/>
    </xf>
    <xf numFmtId="0" fontId="15" fillId="2" borderId="7" xfId="0" applyNumberFormat="1" applyFont="1" applyFill="1" applyBorder="1" applyAlignment="1" applyProtection="1">
      <alignment horizontal="center" wrapText="1"/>
      <protection locked="0"/>
    </xf>
    <xf numFmtId="1" fontId="15" fillId="2" borderId="8" xfId="0" applyNumberFormat="1" applyFont="1" applyFill="1" applyBorder="1" applyAlignment="1" applyProtection="1">
      <alignment horizontal="center" wrapText="1"/>
      <protection locked="0"/>
    </xf>
    <xf numFmtId="0" fontId="15" fillId="2" borderId="9" xfId="0" applyNumberFormat="1" applyFont="1" applyFill="1" applyBorder="1" applyAlignment="1" applyProtection="1">
      <alignment horizontal="center" wrapText="1"/>
      <protection locked="0"/>
    </xf>
    <xf numFmtId="0" fontId="10" fillId="2" borderId="0" xfId="0" applyNumberFormat="1" applyFont="1" applyFill="1" applyBorder="1" applyAlignment="1" applyProtection="1">
      <alignment horizontal="center" wrapText="1"/>
      <protection locked="0"/>
    </xf>
    <xf numFmtId="0" fontId="10" fillId="2" borderId="0" xfId="0" applyFont="1" applyFill="1" applyBorder="1" applyAlignment="1" applyProtection="1">
      <protection locked="0"/>
    </xf>
    <xf numFmtId="0" fontId="16" fillId="2" borderId="10" xfId="0" applyFont="1" applyFill="1" applyBorder="1" applyAlignment="1" applyProtection="1">
      <alignment horizontal="left" wrapText="1"/>
      <protection locked="0"/>
    </xf>
    <xf numFmtId="0" fontId="15" fillId="2" borderId="11" xfId="0" applyNumberFormat="1" applyFont="1" applyFill="1" applyBorder="1" applyAlignment="1" applyProtection="1">
      <protection locked="0"/>
    </xf>
    <xf numFmtId="0" fontId="15" fillId="2" borderId="12" xfId="0" applyNumberFormat="1" applyFont="1" applyFill="1" applyBorder="1" applyAlignment="1" applyProtection="1">
      <alignment wrapText="1"/>
      <protection locked="0"/>
    </xf>
    <xf numFmtId="0" fontId="15" fillId="2" borderId="13" xfId="0" applyNumberFormat="1" applyFont="1" applyFill="1" applyBorder="1" applyAlignment="1" applyProtection="1">
      <alignment wrapText="1"/>
      <protection locked="0"/>
    </xf>
    <xf numFmtId="0" fontId="16" fillId="2" borderId="11" xfId="0" applyNumberFormat="1" applyFont="1" applyFill="1" applyBorder="1" applyAlignment="1" applyProtection="1">
      <alignment horizontal="center" wrapText="1"/>
      <protection locked="0"/>
    </xf>
    <xf numFmtId="1" fontId="15" fillId="2" borderId="14" xfId="0" applyNumberFormat="1" applyFont="1" applyFill="1" applyBorder="1" applyAlignment="1" applyProtection="1">
      <alignment wrapText="1"/>
      <protection locked="0"/>
    </xf>
    <xf numFmtId="2" fontId="10" fillId="2" borderId="0" xfId="0" applyNumberFormat="1" applyFont="1" applyFill="1" applyBorder="1" applyAlignment="1" applyProtection="1">
      <alignment wrapText="1"/>
      <protection locked="0"/>
    </xf>
    <xf numFmtId="0" fontId="10" fillId="2" borderId="0" xfId="0" applyNumberFormat="1" applyFont="1" applyFill="1" applyBorder="1" applyAlignment="1" applyProtection="1">
      <alignment wrapText="1"/>
      <protection locked="0"/>
    </xf>
    <xf numFmtId="0" fontId="16" fillId="2" borderId="15" xfId="0" applyFont="1" applyFill="1" applyBorder="1" applyAlignment="1" applyProtection="1">
      <alignment horizontal="left" wrapText="1"/>
      <protection locked="0"/>
    </xf>
    <xf numFmtId="0" fontId="15" fillId="2" borderId="16" xfId="0" applyNumberFormat="1" applyFont="1" applyFill="1" applyBorder="1" applyAlignment="1" applyProtection="1">
      <protection locked="0"/>
    </xf>
    <xf numFmtId="1" fontId="15" fillId="2" borderId="13" xfId="0" applyNumberFormat="1" applyFont="1" applyFill="1" applyBorder="1" applyAlignment="1" applyProtection="1">
      <alignment wrapText="1"/>
      <protection locked="0"/>
    </xf>
    <xf numFmtId="0" fontId="16" fillId="2" borderId="13" xfId="0" applyFont="1" applyFill="1" applyBorder="1" applyAlignment="1" applyProtection="1">
      <alignment wrapText="1"/>
    </xf>
    <xf numFmtId="0" fontId="16" fillId="2" borderId="11" xfId="0" applyNumberFormat="1" applyFont="1" applyFill="1" applyBorder="1" applyAlignment="1" applyProtection="1">
      <alignment horizontal="right"/>
    </xf>
    <xf numFmtId="1" fontId="16" fillId="2" borderId="11" xfId="0" applyNumberFormat="1" applyFont="1" applyFill="1" applyBorder="1" applyAlignment="1" applyProtection="1">
      <alignment horizontal="right"/>
    </xf>
    <xf numFmtId="49" fontId="16" fillId="2" borderId="11" xfId="0" applyNumberFormat="1" applyFont="1" applyFill="1" applyBorder="1" applyAlignment="1" applyProtection="1">
      <alignment horizontal="center" wrapText="1"/>
    </xf>
    <xf numFmtId="164" fontId="16" fillId="2" borderId="11" xfId="0" applyNumberFormat="1" applyFont="1" applyFill="1" applyBorder="1" applyAlignment="1" applyProtection="1">
      <alignment horizontal="right"/>
    </xf>
    <xf numFmtId="2" fontId="16" fillId="2" borderId="0" xfId="0" applyNumberFormat="1" applyFont="1" applyFill="1" applyBorder="1" applyAlignment="1" applyProtection="1">
      <alignment horizontal="right"/>
    </xf>
    <xf numFmtId="1" fontId="16" fillId="2" borderId="0" xfId="0" applyNumberFormat="1" applyFont="1" applyFill="1" applyBorder="1" applyAlignment="1" applyProtection="1">
      <alignment horizontal="right"/>
    </xf>
    <xf numFmtId="0" fontId="16" fillId="2" borderId="0" xfId="0" applyFont="1" applyFill="1" applyAlignment="1" applyProtection="1"/>
    <xf numFmtId="0" fontId="20" fillId="2" borderId="11" xfId="0" applyFont="1" applyFill="1" applyBorder="1" applyAlignment="1" applyProtection="1">
      <alignment wrapText="1"/>
      <protection locked="0"/>
    </xf>
    <xf numFmtId="1" fontId="15" fillId="2" borderId="11" xfId="0" applyNumberFormat="1" applyFont="1" applyFill="1" applyBorder="1" applyAlignment="1" applyProtection="1">
      <alignment horizontal="right"/>
      <protection locked="0"/>
    </xf>
    <xf numFmtId="0" fontId="15" fillId="2" borderId="11" xfId="0" applyNumberFormat="1" applyFont="1" applyFill="1" applyBorder="1" applyAlignment="1" applyProtection="1">
      <alignment horizontal="right" wrapText="1"/>
      <protection locked="0"/>
    </xf>
    <xf numFmtId="49" fontId="15" fillId="2" borderId="11" xfId="0" applyNumberFormat="1" applyFont="1" applyFill="1" applyBorder="1" applyAlignment="1" applyProtection="1">
      <alignment horizontal="center" wrapText="1"/>
    </xf>
    <xf numFmtId="164" fontId="15" fillId="2" borderId="11" xfId="0" applyNumberFormat="1" applyFont="1" applyFill="1" applyBorder="1" applyAlignment="1" applyProtection="1">
      <alignment horizontal="right"/>
      <protection locked="0"/>
    </xf>
    <xf numFmtId="2" fontId="15" fillId="2" borderId="11" xfId="0" applyNumberFormat="1" applyFont="1" applyFill="1" applyBorder="1" applyAlignment="1" applyProtection="1">
      <alignment horizontal="right"/>
      <protection locked="0"/>
    </xf>
    <xf numFmtId="1" fontId="15" fillId="2" borderId="0" xfId="0" applyNumberFormat="1" applyFont="1" applyFill="1" applyBorder="1" applyAlignment="1" applyProtection="1">
      <alignment horizontal="right"/>
      <protection locked="0"/>
    </xf>
    <xf numFmtId="0" fontId="20" fillId="2" borderId="11" xfId="0" quotePrefix="1" applyFont="1" applyFill="1" applyBorder="1" applyAlignment="1" applyProtection="1">
      <alignment wrapText="1"/>
      <protection locked="0"/>
    </xf>
    <xf numFmtId="0" fontId="16" fillId="2" borderId="11" xfId="0" applyFont="1" applyFill="1" applyBorder="1" applyAlignment="1" applyProtection="1">
      <alignment wrapText="1"/>
      <protection locked="0"/>
    </xf>
    <xf numFmtId="164" fontId="16" fillId="2" borderId="11" xfId="0" applyNumberFormat="1" applyFont="1" applyFill="1" applyBorder="1" applyAlignment="1" applyProtection="1">
      <alignment horizontal="right"/>
      <protection locked="0"/>
    </xf>
    <xf numFmtId="0" fontId="15" fillId="2" borderId="11" xfId="0" applyFont="1" applyFill="1" applyBorder="1" applyAlignment="1">
      <alignment horizontal="left" vertical="justify" wrapText="1"/>
    </xf>
    <xf numFmtId="49" fontId="15" fillId="2" borderId="11" xfId="0" applyNumberFormat="1" applyFont="1" applyFill="1" applyBorder="1" applyAlignment="1" applyProtection="1">
      <alignment horizontal="center" wrapText="1"/>
      <protection locked="0"/>
    </xf>
    <xf numFmtId="2" fontId="16" fillId="2" borderId="11" xfId="0" applyNumberFormat="1" applyFont="1" applyFill="1" applyBorder="1" applyAlignment="1" applyProtection="1">
      <alignment horizontal="right"/>
    </xf>
    <xf numFmtId="164" fontId="15" fillId="2" borderId="11" xfId="0" applyNumberFormat="1" applyFont="1" applyFill="1" applyBorder="1" applyAlignment="1" applyProtection="1">
      <alignment horizontal="right"/>
    </xf>
    <xf numFmtId="0" fontId="15" fillId="2" borderId="11" xfId="0" applyFont="1" applyFill="1" applyBorder="1" applyAlignment="1">
      <alignment horizontal="left" wrapText="1"/>
    </xf>
    <xf numFmtId="0" fontId="16" fillId="2" borderId="11" xfId="0" applyFont="1" applyFill="1" applyBorder="1" applyAlignment="1" applyProtection="1">
      <alignment wrapText="1"/>
    </xf>
    <xf numFmtId="0" fontId="15" fillId="2" borderId="11" xfId="0" applyFont="1" applyFill="1" applyBorder="1" applyAlignment="1" applyProtection="1">
      <alignment wrapText="1"/>
    </xf>
    <xf numFmtId="1" fontId="15" fillId="2" borderId="11" xfId="0" applyNumberFormat="1" applyFont="1" applyFill="1" applyBorder="1" applyAlignment="1" applyProtection="1">
      <alignment horizontal="right" wrapText="1"/>
      <protection locked="0"/>
    </xf>
    <xf numFmtId="2" fontId="15" fillId="2" borderId="11" xfId="0" applyNumberFormat="1" applyFont="1" applyFill="1" applyBorder="1" applyAlignment="1" applyProtection="1">
      <alignment horizontal="right" wrapText="1"/>
      <protection locked="0"/>
    </xf>
    <xf numFmtId="164" fontId="15" fillId="2" borderId="11" xfId="0" applyNumberFormat="1" applyFont="1" applyFill="1" applyBorder="1" applyAlignment="1" applyProtection="1">
      <alignment horizontal="right" wrapText="1"/>
      <protection locked="0"/>
    </xf>
    <xf numFmtId="164" fontId="16" fillId="2" borderId="11" xfId="0" applyNumberFormat="1" applyFont="1" applyFill="1" applyBorder="1" applyAlignment="1" applyProtection="1">
      <alignment horizontal="right" wrapText="1"/>
      <protection locked="0"/>
    </xf>
    <xf numFmtId="1" fontId="16" fillId="2" borderId="11" xfId="0" applyNumberFormat="1" applyFont="1" applyFill="1" applyBorder="1" applyAlignment="1" applyProtection="1">
      <alignment horizontal="right" wrapText="1"/>
    </xf>
    <xf numFmtId="49" fontId="16" fillId="2" borderId="11" xfId="0" applyNumberFormat="1" applyFont="1" applyFill="1" applyBorder="1" applyAlignment="1" applyProtection="1">
      <alignment horizontal="center" wrapText="1"/>
      <protection locked="0"/>
    </xf>
    <xf numFmtId="1" fontId="11" fillId="2" borderId="0" xfId="0" applyNumberFormat="1" applyFont="1" applyFill="1" applyBorder="1" applyAlignment="1" applyProtection="1">
      <alignment horizontal="right"/>
    </xf>
    <xf numFmtId="0" fontId="11" fillId="2" borderId="0" xfId="0" applyFont="1" applyFill="1" applyAlignment="1" applyProtection="1"/>
    <xf numFmtId="1" fontId="16" fillId="2" borderId="11" xfId="0" applyNumberFormat="1" applyFont="1" applyFill="1" applyBorder="1" applyAlignment="1" applyProtection="1">
      <alignment horizontal="right" wrapText="1"/>
      <protection locked="0"/>
    </xf>
    <xf numFmtId="0" fontId="16" fillId="2" borderId="11" xfId="0" applyNumberFormat="1" applyFont="1" applyFill="1" applyBorder="1" applyAlignment="1" applyProtection="1">
      <alignment horizontal="right" wrapText="1"/>
      <protection locked="0"/>
    </xf>
    <xf numFmtId="1" fontId="10" fillId="2" borderId="0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/>
    <xf numFmtId="0" fontId="15" fillId="2" borderId="11" xfId="0" applyFont="1" applyFill="1" applyBorder="1" applyAlignment="1" applyProtection="1">
      <alignment wrapText="1"/>
      <protection locked="0"/>
    </xf>
    <xf numFmtId="1" fontId="15" fillId="2" borderId="0" xfId="0" applyNumberFormat="1" applyFont="1" applyFill="1" applyBorder="1" applyAlignment="1" applyProtection="1">
      <alignment horizontal="right" wrapText="1"/>
      <protection locked="0"/>
    </xf>
    <xf numFmtId="1" fontId="15" fillId="2" borderId="11" xfId="0" applyNumberFormat="1" applyFont="1" applyFill="1" applyBorder="1" applyAlignment="1" applyProtection="1">
      <alignment horizontal="right"/>
    </xf>
    <xf numFmtId="1" fontId="15" fillId="2" borderId="0" xfId="0" applyNumberFormat="1" applyFont="1" applyFill="1" applyBorder="1" applyAlignment="1" applyProtection="1">
      <alignment horizontal="right"/>
    </xf>
    <xf numFmtId="1" fontId="15" fillId="2" borderId="0" xfId="0" applyNumberFormat="1" applyFont="1" applyFill="1" applyBorder="1" applyAlignment="1" applyProtection="1">
      <alignment horizontal="right" wrapText="1"/>
    </xf>
    <xf numFmtId="164" fontId="15" fillId="2" borderId="11" xfId="0" applyNumberFormat="1" applyFont="1" applyFill="1" applyBorder="1" applyAlignment="1" applyProtection="1">
      <alignment horizontal="right" wrapText="1"/>
    </xf>
    <xf numFmtId="0" fontId="15" fillId="2" borderId="11" xfId="0" applyNumberFormat="1" applyFont="1" applyFill="1" applyBorder="1" applyAlignment="1" applyProtection="1">
      <alignment horizontal="right" wrapText="1"/>
    </xf>
    <xf numFmtId="1" fontId="16" fillId="2" borderId="0" xfId="0" applyNumberFormat="1" applyFont="1" applyFill="1" applyBorder="1" applyAlignment="1" applyProtection="1">
      <alignment horizontal="right" wrapText="1"/>
    </xf>
    <xf numFmtId="164" fontId="16" fillId="2" borderId="11" xfId="0" applyNumberFormat="1" applyFont="1" applyFill="1" applyBorder="1" applyAlignment="1" applyProtection="1">
      <alignment horizontal="right" wrapText="1"/>
    </xf>
    <xf numFmtId="1" fontId="15" fillId="2" borderId="0" xfId="0" applyNumberFormat="1" applyFont="1" applyFill="1" applyAlignment="1" applyProtection="1">
      <alignment horizontal="right"/>
    </xf>
    <xf numFmtId="2" fontId="15" fillId="2" borderId="0" xfId="0" applyNumberFormat="1" applyFont="1" applyFill="1" applyBorder="1" applyAlignment="1" applyProtection="1">
      <alignment horizontal="right" wrapText="1"/>
      <protection locked="0"/>
    </xf>
    <xf numFmtId="2" fontId="11" fillId="2" borderId="0" xfId="0" applyNumberFormat="1" applyFont="1" applyFill="1" applyBorder="1" applyAlignment="1" applyProtection="1">
      <alignment horizontal="right" wrapText="1"/>
      <protection locked="0"/>
    </xf>
    <xf numFmtId="1" fontId="11" fillId="2" borderId="0" xfId="0" applyNumberFormat="1" applyFont="1" applyFill="1" applyBorder="1" applyAlignment="1" applyProtection="1">
      <alignment horizontal="right" wrapText="1"/>
      <protection locked="0"/>
    </xf>
    <xf numFmtId="0" fontId="11" fillId="2" borderId="0" xfId="0" applyFont="1" applyFill="1" applyAlignment="1" applyProtection="1">
      <protection locked="0"/>
    </xf>
    <xf numFmtId="165" fontId="16" fillId="2" borderId="11" xfId="2" applyNumberFormat="1" applyFont="1" applyFill="1" applyBorder="1" applyAlignment="1" applyProtection="1">
      <alignment horizontal="right" wrapText="1"/>
      <protection locked="0"/>
    </xf>
    <xf numFmtId="165" fontId="15" fillId="2" borderId="11" xfId="2" applyNumberFormat="1" applyFont="1" applyFill="1" applyBorder="1" applyAlignment="1" applyProtection="1">
      <alignment horizontal="right" wrapText="1"/>
      <protection locked="0"/>
    </xf>
    <xf numFmtId="168" fontId="16" fillId="2" borderId="11" xfId="2" applyNumberFormat="1" applyFont="1" applyFill="1" applyBorder="1" applyAlignment="1" applyProtection="1">
      <alignment horizontal="right" wrapText="1"/>
      <protection locked="0"/>
    </xf>
    <xf numFmtId="0" fontId="15" fillId="2" borderId="11" xfId="0" applyNumberFormat="1" applyFont="1" applyFill="1" applyBorder="1" applyAlignment="1" applyProtection="1">
      <alignment horizontal="right"/>
    </xf>
    <xf numFmtId="43" fontId="15" fillId="2" borderId="11" xfId="2" applyFont="1" applyFill="1" applyBorder="1" applyAlignment="1" applyProtection="1">
      <alignment horizontal="right" wrapText="1"/>
      <protection locked="0"/>
    </xf>
    <xf numFmtId="2" fontId="10" fillId="2" borderId="0" xfId="0" applyNumberFormat="1" applyFont="1" applyFill="1" applyBorder="1" applyAlignment="1" applyProtection="1">
      <alignment horizontal="right" wrapText="1"/>
      <protection locked="0"/>
    </xf>
    <xf numFmtId="1" fontId="10" fillId="2" borderId="0" xfId="0" applyNumberFormat="1" applyFont="1" applyFill="1" applyBorder="1" applyAlignment="1" applyProtection="1">
      <alignment horizontal="right" wrapText="1"/>
      <protection locked="0"/>
    </xf>
    <xf numFmtId="2" fontId="16" fillId="2" borderId="0" xfId="0" applyNumberFormat="1" applyFont="1" applyFill="1" applyBorder="1" applyAlignment="1" applyProtection="1">
      <alignment horizontal="right" wrapText="1"/>
      <protection locked="0"/>
    </xf>
    <xf numFmtId="164" fontId="15" fillId="2" borderId="11" xfId="0" applyNumberFormat="1" applyFont="1" applyFill="1" applyBorder="1" applyAlignment="1" applyProtection="1">
      <protection locked="0"/>
    </xf>
    <xf numFmtId="164" fontId="16" fillId="2" borderId="11" xfId="0" applyNumberFormat="1" applyFont="1" applyFill="1" applyBorder="1" applyAlignment="1" applyProtection="1">
      <protection locked="0"/>
    </xf>
    <xf numFmtId="0" fontId="15" fillId="0" borderId="17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5" fillId="2" borderId="11" xfId="2" applyNumberFormat="1" applyFont="1" applyFill="1" applyBorder="1" applyAlignment="1" applyProtection="1">
      <alignment horizontal="right"/>
      <protection locked="0"/>
    </xf>
    <xf numFmtId="165" fontId="15" fillId="2" borderId="11" xfId="2" applyNumberFormat="1" applyFont="1" applyFill="1" applyBorder="1" applyAlignment="1" applyProtection="1">
      <protection locked="0"/>
    </xf>
    <xf numFmtId="0" fontId="11" fillId="2" borderId="11" xfId="0" applyFont="1" applyFill="1" applyBorder="1" applyAlignment="1" applyProtection="1">
      <alignment wrapText="1"/>
    </xf>
    <xf numFmtId="0" fontId="11" fillId="2" borderId="11" xfId="0" applyNumberFormat="1" applyFont="1" applyFill="1" applyBorder="1" applyAlignment="1" applyProtection="1">
      <alignment horizontal="right"/>
    </xf>
    <xf numFmtId="1" fontId="11" fillId="2" borderId="11" xfId="0" applyNumberFormat="1" applyFont="1" applyFill="1" applyBorder="1" applyAlignment="1" applyProtection="1">
      <alignment horizontal="right"/>
    </xf>
    <xf numFmtId="1" fontId="11" fillId="2" borderId="0" xfId="0" applyNumberFormat="1" applyFont="1" applyFill="1" applyAlignment="1" applyProtection="1">
      <alignment horizontal="right"/>
    </xf>
    <xf numFmtId="49" fontId="11" fillId="2" borderId="11" xfId="0" applyNumberFormat="1" applyFont="1" applyFill="1" applyBorder="1" applyAlignment="1" applyProtection="1">
      <alignment horizontal="center" wrapText="1"/>
    </xf>
    <xf numFmtId="2" fontId="11" fillId="2" borderId="11" xfId="0" applyNumberFormat="1" applyFont="1" applyFill="1" applyBorder="1" applyAlignment="1" applyProtection="1">
      <protection locked="0"/>
    </xf>
    <xf numFmtId="0" fontId="10" fillId="2" borderId="11" xfId="0" applyFont="1" applyFill="1" applyBorder="1" applyAlignment="1" applyProtection="1">
      <alignment wrapText="1"/>
    </xf>
    <xf numFmtId="49" fontId="10" fillId="2" borderId="11" xfId="0" applyNumberFormat="1" applyFont="1" applyFill="1" applyBorder="1" applyAlignment="1" applyProtection="1">
      <alignment horizontal="center" wrapText="1"/>
    </xf>
    <xf numFmtId="2" fontId="10" fillId="2" borderId="11" xfId="0" applyNumberFormat="1" applyFont="1" applyFill="1" applyBorder="1" applyAlignment="1" applyProtection="1">
      <protection locked="0"/>
    </xf>
    <xf numFmtId="0" fontId="21" fillId="2" borderId="11" xfId="0" applyFont="1" applyFill="1" applyBorder="1" applyAlignment="1" applyProtection="1">
      <alignment wrapText="1"/>
      <protection locked="0"/>
    </xf>
    <xf numFmtId="0" fontId="10" fillId="2" borderId="11" xfId="0" applyNumberFormat="1" applyFont="1" applyFill="1" applyBorder="1" applyAlignment="1" applyProtection="1">
      <alignment horizontal="right"/>
    </xf>
    <xf numFmtId="1" fontId="10" fillId="2" borderId="11" xfId="0" applyNumberFormat="1" applyFont="1" applyFill="1" applyBorder="1" applyAlignment="1" applyProtection="1">
      <alignment horizontal="right" wrapText="1"/>
      <protection locked="0"/>
    </xf>
    <xf numFmtId="0" fontId="10" fillId="2" borderId="11" xfId="0" applyNumberFormat="1" applyFont="1" applyFill="1" applyBorder="1" applyAlignment="1" applyProtection="1">
      <alignment horizontal="right" wrapText="1"/>
      <protection locked="0"/>
    </xf>
    <xf numFmtId="49" fontId="10" fillId="2" borderId="11" xfId="0" applyNumberFormat="1" applyFont="1" applyFill="1" applyBorder="1" applyAlignment="1" applyProtection="1">
      <alignment horizontal="center" wrapText="1"/>
      <protection locked="0"/>
    </xf>
    <xf numFmtId="164" fontId="10" fillId="2" borderId="11" xfId="0" applyNumberFormat="1" applyFont="1" applyFill="1" applyBorder="1" applyAlignment="1" applyProtection="1">
      <alignment horizontal="right" wrapText="1"/>
      <protection locked="0"/>
    </xf>
    <xf numFmtId="0" fontId="10" fillId="2" borderId="11" xfId="0" applyFont="1" applyFill="1" applyBorder="1" applyAlignment="1" applyProtection="1">
      <alignment wrapText="1"/>
      <protection locked="0"/>
    </xf>
    <xf numFmtId="164" fontId="10" fillId="2" borderId="11" xfId="0" applyNumberFormat="1" applyFont="1" applyFill="1" applyBorder="1" applyAlignment="1" applyProtection="1">
      <alignment horizontal="right" wrapText="1"/>
    </xf>
    <xf numFmtId="49" fontId="16" fillId="2" borderId="13" xfId="0" applyNumberFormat="1" applyFont="1" applyFill="1" applyBorder="1" applyAlignment="1" applyProtection="1">
      <alignment horizontal="left"/>
      <protection locked="0"/>
    </xf>
    <xf numFmtId="49" fontId="11" fillId="2" borderId="11" xfId="0" applyNumberFormat="1" applyFont="1" applyFill="1" applyBorder="1" applyAlignment="1" applyProtection="1">
      <alignment horizontal="center" wrapText="1"/>
      <protection locked="0"/>
    </xf>
    <xf numFmtId="2" fontId="11" fillId="2" borderId="11" xfId="0" applyNumberFormat="1" applyFont="1" applyFill="1" applyBorder="1" applyAlignment="1" applyProtection="1">
      <alignment horizontal="right" vertical="center"/>
      <protection locked="0"/>
    </xf>
    <xf numFmtId="0" fontId="16" fillId="2" borderId="0" xfId="0" applyNumberFormat="1" applyFont="1" applyFill="1" applyBorder="1" applyAlignment="1" applyProtection="1">
      <alignment horizontal="right"/>
    </xf>
    <xf numFmtId="49" fontId="15" fillId="2" borderId="0" xfId="0" applyNumberFormat="1" applyFont="1" applyFill="1" applyAlignment="1" applyProtection="1">
      <protection locked="0"/>
    </xf>
    <xf numFmtId="1" fontId="10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NumberFormat="1" applyFont="1" applyFill="1" applyBorder="1" applyAlignment="1" applyProtection="1">
      <alignment wrapText="1"/>
      <protection locked="0"/>
    </xf>
    <xf numFmtId="0" fontId="11" fillId="2" borderId="11" xfId="0" applyFont="1" applyFill="1" applyBorder="1" applyAlignment="1">
      <alignment horizontal="left" wrapText="1"/>
    </xf>
    <xf numFmtId="164" fontId="11" fillId="2" borderId="11" xfId="0" applyNumberFormat="1" applyFont="1" applyFill="1" applyBorder="1" applyAlignment="1" applyProtection="1">
      <alignment horizontal="right"/>
      <protection locked="0"/>
    </xf>
    <xf numFmtId="1" fontId="11" fillId="2" borderId="11" xfId="0" applyNumberFormat="1" applyFont="1" applyFill="1" applyBorder="1" applyAlignment="1" applyProtection="1">
      <alignment horizontal="right"/>
      <protection locked="0"/>
    </xf>
    <xf numFmtId="0" fontId="11" fillId="2" borderId="11" xfId="0" applyNumberFormat="1" applyFont="1" applyFill="1" applyBorder="1" applyAlignment="1" applyProtection="1">
      <alignment horizontal="right" wrapText="1"/>
      <protection locked="0"/>
    </xf>
    <xf numFmtId="1" fontId="11" fillId="2" borderId="0" xfId="0" applyNumberFormat="1" applyFont="1" applyFill="1" applyBorder="1" applyAlignment="1" applyProtection="1">
      <alignment horizontal="right"/>
      <protection locked="0"/>
    </xf>
    <xf numFmtId="1" fontId="11" fillId="2" borderId="11" xfId="0" applyNumberFormat="1" applyFont="1" applyFill="1" applyBorder="1" applyAlignment="1" applyProtection="1">
      <alignment horizontal="right" wrapText="1"/>
    </xf>
    <xf numFmtId="1" fontId="11" fillId="2" borderId="11" xfId="0" applyNumberFormat="1" applyFont="1" applyFill="1" applyBorder="1" applyAlignment="1" applyProtection="1">
      <alignment horizontal="right" wrapText="1"/>
      <protection locked="0"/>
    </xf>
    <xf numFmtId="164" fontId="11" fillId="2" borderId="11" xfId="0" applyNumberFormat="1" applyFont="1" applyFill="1" applyBorder="1" applyAlignment="1" applyProtection="1">
      <protection locked="0"/>
    </xf>
    <xf numFmtId="164" fontId="10" fillId="2" borderId="11" xfId="0" applyNumberFormat="1" applyFont="1" applyFill="1" applyBorder="1" applyAlignment="1" applyProtection="1">
      <protection locked="0"/>
    </xf>
    <xf numFmtId="0" fontId="10" fillId="0" borderId="17" xfId="0" applyFont="1" applyBorder="1" applyAlignment="1">
      <alignment vertical="top" wrapText="1"/>
    </xf>
    <xf numFmtId="165" fontId="10" fillId="2" borderId="11" xfId="2" applyNumberFormat="1" applyFont="1" applyFill="1" applyBorder="1" applyAlignment="1" applyProtection="1">
      <alignment horizontal="right"/>
      <protection locked="0"/>
    </xf>
    <xf numFmtId="0" fontId="15" fillId="0" borderId="13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165" fontId="11" fillId="2" borderId="11" xfId="2" applyNumberFormat="1" applyFont="1" applyFill="1" applyBorder="1" applyAlignment="1" applyProtection="1">
      <alignment horizontal="right"/>
      <protection locked="0"/>
    </xf>
    <xf numFmtId="165" fontId="11" fillId="2" borderId="11" xfId="2" applyNumberFormat="1" applyFont="1" applyFill="1" applyBorder="1" applyAlignment="1" applyProtection="1">
      <protection locked="0"/>
    </xf>
    <xf numFmtId="0" fontId="10" fillId="0" borderId="13" xfId="0" applyFont="1" applyBorder="1" applyAlignment="1">
      <alignment vertical="top" wrapText="1"/>
    </xf>
    <xf numFmtId="165" fontId="10" fillId="2" borderId="11" xfId="2" applyNumberFormat="1" applyFont="1" applyFill="1" applyBorder="1" applyAlignment="1" applyProtection="1">
      <protection locked="0"/>
    </xf>
    <xf numFmtId="0" fontId="11" fillId="0" borderId="0" xfId="0" applyFont="1" applyAlignment="1">
      <alignment horizontal="center"/>
    </xf>
    <xf numFmtId="0" fontId="4" fillId="0" borderId="18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11" xfId="0" applyFont="1" applyBorder="1" applyAlignment="1">
      <alignment wrapText="1"/>
    </xf>
    <xf numFmtId="0" fontId="4" fillId="0" borderId="11" xfId="0" applyFont="1" applyBorder="1" applyAlignment="1">
      <alignment vertical="top" wrapText="1"/>
    </xf>
    <xf numFmtId="0" fontId="12" fillId="0" borderId="11" xfId="0" applyFont="1" applyBorder="1" applyAlignment="1">
      <alignment wrapText="1"/>
    </xf>
    <xf numFmtId="0" fontId="12" fillId="0" borderId="18" xfId="0" applyFont="1" applyBorder="1" applyAlignment="1">
      <alignment vertical="top" wrapText="1"/>
    </xf>
    <xf numFmtId="0" fontId="10" fillId="0" borderId="0" xfId="1" applyFont="1"/>
    <xf numFmtId="0" fontId="10" fillId="0" borderId="20" xfId="1" applyFont="1" applyBorder="1" applyAlignment="1">
      <alignment horizontal="center" vertical="center" wrapText="1"/>
    </xf>
    <xf numFmtId="0" fontId="11" fillId="0" borderId="21" xfId="1" applyFont="1" applyBorder="1" applyAlignment="1">
      <alignment vertical="center" wrapText="1"/>
    </xf>
    <xf numFmtId="0" fontId="11" fillId="0" borderId="22" xfId="1" applyFont="1" applyBorder="1"/>
    <xf numFmtId="0" fontId="11" fillId="0" borderId="23" xfId="1" applyFont="1" applyBorder="1"/>
    <xf numFmtId="164" fontId="11" fillId="0" borderId="23" xfId="1" applyNumberFormat="1" applyFont="1" applyBorder="1"/>
    <xf numFmtId="0" fontId="11" fillId="0" borderId="3" xfId="1" applyFont="1" applyBorder="1"/>
    <xf numFmtId="0" fontId="11" fillId="0" borderId="24" xfId="1" applyFont="1" applyBorder="1" applyAlignment="1">
      <alignment horizontal="center"/>
    </xf>
    <xf numFmtId="49" fontId="11" fillId="0" borderId="4" xfId="1" applyNumberFormat="1" applyFont="1" applyBorder="1" applyAlignment="1">
      <alignment horizontal="center"/>
    </xf>
    <xf numFmtId="164" fontId="11" fillId="0" borderId="4" xfId="1" applyNumberFormat="1" applyFont="1" applyBorder="1"/>
    <xf numFmtId="49" fontId="11" fillId="0" borderId="13" xfId="1" applyNumberFormat="1" applyFont="1" applyBorder="1" applyAlignment="1">
      <alignment horizontal="center"/>
    </xf>
    <xf numFmtId="164" fontId="11" fillId="0" borderId="13" xfId="1" applyNumberFormat="1" applyFont="1" applyBorder="1"/>
    <xf numFmtId="0" fontId="10" fillId="0" borderId="25" xfId="1" applyFont="1" applyBorder="1" applyAlignment="1">
      <alignment wrapText="1"/>
    </xf>
    <xf numFmtId="49" fontId="10" fillId="0" borderId="13" xfId="1" applyNumberFormat="1" applyFont="1" applyBorder="1" applyAlignment="1">
      <alignment horizontal="center"/>
    </xf>
    <xf numFmtId="49" fontId="10" fillId="0" borderId="11" xfId="1" applyNumberFormat="1" applyFont="1" applyBorder="1" applyAlignment="1">
      <alignment horizontal="center"/>
    </xf>
    <xf numFmtId="164" fontId="10" fillId="0" borderId="11" xfId="1" applyNumberFormat="1" applyFont="1" applyBorder="1"/>
    <xf numFmtId="0" fontId="10" fillId="0" borderId="25" xfId="1" applyFont="1" applyBorder="1" applyAlignment="1">
      <alignment vertical="center" wrapText="1"/>
    </xf>
    <xf numFmtId="0" fontId="11" fillId="0" borderId="25" xfId="1" applyFont="1" applyBorder="1" applyAlignment="1">
      <alignment vertical="center" wrapText="1"/>
    </xf>
    <xf numFmtId="49" fontId="11" fillId="0" borderId="11" xfId="1" applyNumberFormat="1" applyFont="1" applyBorder="1" applyAlignment="1">
      <alignment horizontal="center"/>
    </xf>
    <xf numFmtId="164" fontId="11" fillId="0" borderId="11" xfId="1" applyNumberFormat="1" applyFont="1" applyBorder="1"/>
    <xf numFmtId="0" fontId="11" fillId="0" borderId="0" xfId="1" applyFont="1"/>
    <xf numFmtId="0" fontId="11" fillId="0" borderId="25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/>
    </xf>
    <xf numFmtId="0" fontId="11" fillId="0" borderId="25" xfId="1" applyFont="1" applyBorder="1" applyAlignment="1">
      <alignment wrapText="1"/>
    </xf>
    <xf numFmtId="49" fontId="11" fillId="0" borderId="10" xfId="0" applyNumberFormat="1" applyFont="1" applyBorder="1" applyAlignment="1">
      <alignment horizontal="center"/>
    </xf>
    <xf numFmtId="164" fontId="11" fillId="0" borderId="11" xfId="1" applyNumberFormat="1" applyFont="1" applyFill="1" applyBorder="1"/>
    <xf numFmtId="0" fontId="11" fillId="0" borderId="11" xfId="1" applyFont="1" applyBorder="1" applyAlignment="1">
      <alignment wrapText="1"/>
    </xf>
    <xf numFmtId="0" fontId="10" fillId="0" borderId="11" xfId="1" applyFont="1" applyBorder="1" applyAlignment="1">
      <alignment wrapText="1"/>
    </xf>
    <xf numFmtId="49" fontId="10" fillId="0" borderId="10" xfId="1" applyNumberFormat="1" applyFont="1" applyBorder="1" applyAlignment="1">
      <alignment horizontal="center"/>
    </xf>
    <xf numFmtId="164" fontId="10" fillId="0" borderId="11" xfId="1" applyNumberFormat="1" applyFont="1" applyFill="1" applyBorder="1"/>
    <xf numFmtId="0" fontId="10" fillId="0" borderId="11" xfId="0" applyFont="1" applyBorder="1" applyAlignment="1">
      <alignment wrapText="1"/>
    </xf>
    <xf numFmtId="49" fontId="10" fillId="0" borderId="10" xfId="0" applyNumberFormat="1" applyFont="1" applyBorder="1" applyAlignment="1">
      <alignment horizontal="center"/>
    </xf>
    <xf numFmtId="49" fontId="11" fillId="0" borderId="11" xfId="0" applyNumberFormat="1" applyFont="1" applyBorder="1" applyAlignment="1">
      <alignment horizontal="center"/>
    </xf>
    <xf numFmtId="0" fontId="10" fillId="0" borderId="26" xfId="1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1" fillId="0" borderId="8" xfId="1" applyFont="1" applyBorder="1" applyAlignment="1">
      <alignment vertical="center" wrapText="1"/>
    </xf>
    <xf numFmtId="49" fontId="11" fillId="0" borderId="6" xfId="1" applyNumberFormat="1" applyFont="1" applyBorder="1" applyAlignment="1">
      <alignment horizontal="center"/>
    </xf>
    <xf numFmtId="49" fontId="9" fillId="0" borderId="6" xfId="1" applyNumberFormat="1" applyFont="1" applyBorder="1" applyAlignment="1">
      <alignment horizontal="center"/>
    </xf>
    <xf numFmtId="164" fontId="11" fillId="0" borderId="6" xfId="1" applyNumberFormat="1" applyFont="1" applyFill="1" applyBorder="1"/>
    <xf numFmtId="164" fontId="11" fillId="0" borderId="6" xfId="1" applyNumberFormat="1" applyFont="1" applyBorder="1"/>
    <xf numFmtId="49" fontId="9" fillId="0" borderId="13" xfId="1" applyNumberFormat="1" applyFont="1" applyBorder="1" applyAlignment="1">
      <alignment horizontal="center"/>
    </xf>
    <xf numFmtId="164" fontId="11" fillId="0" borderId="13" xfId="1" applyNumberFormat="1" applyFont="1" applyFill="1" applyBorder="1"/>
    <xf numFmtId="0" fontId="10" fillId="0" borderId="21" xfId="1" applyFont="1" applyBorder="1" applyAlignment="1">
      <alignment vertical="center" wrapText="1"/>
    </xf>
    <xf numFmtId="164" fontId="10" fillId="0" borderId="13" xfId="1" applyNumberFormat="1" applyFont="1" applyFill="1" applyBorder="1"/>
    <xf numFmtId="164" fontId="10" fillId="0" borderId="13" xfId="1" applyNumberFormat="1" applyFont="1" applyBorder="1"/>
    <xf numFmtId="164" fontId="10" fillId="0" borderId="10" xfId="1" applyNumberFormat="1" applyFont="1" applyFill="1" applyBorder="1"/>
    <xf numFmtId="164" fontId="10" fillId="0" borderId="10" xfId="1" applyNumberFormat="1" applyFont="1" applyBorder="1"/>
    <xf numFmtId="0" fontId="10" fillId="0" borderId="27" xfId="1" applyFont="1" applyBorder="1"/>
    <xf numFmtId="164" fontId="9" fillId="0" borderId="11" xfId="1" applyNumberFormat="1" applyFont="1" applyBorder="1"/>
    <xf numFmtId="0" fontId="11" fillId="0" borderId="11" xfId="1" applyFont="1" applyBorder="1" applyAlignment="1">
      <alignment vertical="center" wrapText="1"/>
    </xf>
    <xf numFmtId="49" fontId="9" fillId="0" borderId="11" xfId="1" applyNumberFormat="1" applyFont="1" applyBorder="1" applyAlignment="1">
      <alignment horizontal="center"/>
    </xf>
    <xf numFmtId="2" fontId="11" fillId="0" borderId="11" xfId="1" applyNumberFormat="1" applyFont="1" applyBorder="1"/>
    <xf numFmtId="2" fontId="9" fillId="0" borderId="11" xfId="1" applyNumberFormat="1" applyFont="1" applyBorder="1"/>
    <xf numFmtId="49" fontId="21" fillId="0" borderId="11" xfId="1" applyNumberFormat="1" applyFont="1" applyBorder="1" applyAlignment="1">
      <alignment horizontal="center"/>
    </xf>
    <xf numFmtId="2" fontId="21" fillId="0" borderId="11" xfId="1" applyNumberFormat="1" applyFont="1" applyBorder="1"/>
    <xf numFmtId="2" fontId="10" fillId="0" borderId="11" xfId="1" applyNumberFormat="1" applyFont="1" applyBorder="1"/>
    <xf numFmtId="0" fontId="11" fillId="0" borderId="10" xfId="1" applyFont="1" applyBorder="1" applyAlignment="1">
      <alignment vertical="center" wrapText="1"/>
    </xf>
    <xf numFmtId="49" fontId="11" fillId="0" borderId="15" xfId="1" applyNumberFormat="1" applyFont="1" applyBorder="1" applyAlignment="1">
      <alignment horizontal="center"/>
    </xf>
    <xf numFmtId="49" fontId="10" fillId="0" borderId="15" xfId="1" applyNumberFormat="1" applyFont="1" applyBorder="1" applyAlignment="1">
      <alignment horizontal="center"/>
    </xf>
    <xf numFmtId="0" fontId="11" fillId="0" borderId="26" xfId="1" applyFont="1" applyBorder="1" applyAlignment="1">
      <alignment vertical="center" wrapText="1"/>
    </xf>
    <xf numFmtId="0" fontId="9" fillId="0" borderId="21" xfId="1" applyFont="1" applyBorder="1" applyAlignment="1">
      <alignment vertical="center" wrapText="1"/>
    </xf>
    <xf numFmtId="164" fontId="9" fillId="0" borderId="13" xfId="1" applyNumberFormat="1" applyFont="1" applyBorder="1"/>
    <xf numFmtId="0" fontId="10" fillId="0" borderId="11" xfId="0" applyFont="1" applyBorder="1" applyAlignment="1">
      <alignment vertical="center" wrapText="1"/>
    </xf>
    <xf numFmtId="0" fontId="10" fillId="0" borderId="25" xfId="0" applyFont="1" applyBorder="1" applyAlignment="1">
      <alignment vertical="top" wrapText="1"/>
    </xf>
    <xf numFmtId="0" fontId="11" fillId="0" borderId="11" xfId="0" applyFont="1" applyBorder="1" applyAlignment="1">
      <alignment vertical="center" wrapText="1"/>
    </xf>
    <xf numFmtId="0" fontId="11" fillId="0" borderId="25" xfId="0" applyFont="1" applyFill="1" applyBorder="1" applyAlignment="1">
      <alignment vertical="center" wrapText="1"/>
    </xf>
    <xf numFmtId="164" fontId="11" fillId="0" borderId="10" xfId="1" applyNumberFormat="1" applyFont="1" applyBorder="1"/>
    <xf numFmtId="0" fontId="10" fillId="0" borderId="25" xfId="0" applyFont="1" applyFill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0" fontId="24" fillId="0" borderId="11" xfId="0" applyFont="1" applyBorder="1" applyAlignment="1">
      <alignment wrapText="1"/>
    </xf>
    <xf numFmtId="49" fontId="10" fillId="0" borderId="23" xfId="1" applyNumberFormat="1" applyFont="1" applyBorder="1" applyAlignment="1">
      <alignment horizontal="center"/>
    </xf>
    <xf numFmtId="0" fontId="11" fillId="0" borderId="28" xfId="1" applyFont="1" applyBorder="1" applyAlignment="1">
      <alignment vertical="center" wrapText="1"/>
    </xf>
    <xf numFmtId="49" fontId="11" fillId="0" borderId="23" xfId="1" applyNumberFormat="1" applyFont="1" applyBorder="1" applyAlignment="1">
      <alignment horizontal="center"/>
    </xf>
    <xf numFmtId="49" fontId="11" fillId="0" borderId="23" xfId="1" applyNumberFormat="1" applyFont="1" applyBorder="1" applyAlignment="1">
      <alignment horizontal="center" vertical="center" wrapText="1"/>
    </xf>
    <xf numFmtId="164" fontId="11" fillId="0" borderId="23" xfId="1" applyNumberFormat="1" applyFont="1" applyBorder="1" applyAlignment="1">
      <alignment vertical="center" wrapText="1"/>
    </xf>
    <xf numFmtId="49" fontId="11" fillId="0" borderId="11" xfId="1" applyNumberFormat="1" applyFont="1" applyBorder="1" applyAlignment="1">
      <alignment horizontal="center" vertical="center" wrapText="1"/>
    </xf>
    <xf numFmtId="164" fontId="11" fillId="0" borderId="11" xfId="1" applyNumberFormat="1" applyFont="1" applyBorder="1" applyAlignment="1">
      <alignment vertical="center" wrapText="1"/>
    </xf>
    <xf numFmtId="49" fontId="10" fillId="0" borderId="11" xfId="1" applyNumberFormat="1" applyFont="1" applyBorder="1" applyAlignment="1">
      <alignment horizontal="center" vertical="center" wrapText="1"/>
    </xf>
    <xf numFmtId="164" fontId="10" fillId="0" borderId="11" xfId="1" applyNumberFormat="1" applyFont="1" applyBorder="1" applyAlignment="1">
      <alignment vertical="center" wrapText="1"/>
    </xf>
    <xf numFmtId="164" fontId="11" fillId="0" borderId="11" xfId="1" applyNumberFormat="1" applyFont="1" applyBorder="1" applyAlignment="1">
      <alignment horizontal="right" vertical="center" wrapText="1"/>
    </xf>
    <xf numFmtId="164" fontId="10" fillId="0" borderId="11" xfId="1" applyNumberFormat="1" applyFont="1" applyBorder="1" applyAlignment="1">
      <alignment horizontal="right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164" fontId="21" fillId="0" borderId="11" xfId="1" applyNumberFormat="1" applyFont="1" applyBorder="1" applyAlignment="1">
      <alignment vertical="center" wrapText="1"/>
    </xf>
    <xf numFmtId="49" fontId="10" fillId="0" borderId="1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horizontal="right" vertical="center" wrapText="1"/>
    </xf>
    <xf numFmtId="164" fontId="10" fillId="0" borderId="10" xfId="1" applyNumberFormat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49" fontId="10" fillId="0" borderId="0" xfId="1" applyNumberFormat="1" applyFont="1" applyAlignment="1">
      <alignment horizontal="center" vertical="center" wrapText="1"/>
    </xf>
    <xf numFmtId="49" fontId="10" fillId="0" borderId="0" xfId="1" applyNumberFormat="1" applyFont="1" applyAlignment="1">
      <alignment vertical="center" wrapText="1"/>
    </xf>
    <xf numFmtId="49" fontId="10" fillId="0" borderId="0" xfId="1" applyNumberFormat="1" applyFont="1" applyAlignment="1">
      <alignment horizontal="center"/>
    </xf>
    <xf numFmtId="49" fontId="10" fillId="0" borderId="0" xfId="1" applyNumberFormat="1" applyFont="1"/>
    <xf numFmtId="0" fontId="10" fillId="0" borderId="0" xfId="1" applyFont="1" applyAlignment="1">
      <alignment horizont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 wrapText="1"/>
    </xf>
    <xf numFmtId="0" fontId="13" fillId="0" borderId="11" xfId="1" applyFont="1" applyBorder="1" applyAlignment="1">
      <alignment wrapText="1"/>
    </xf>
    <xf numFmtId="0" fontId="11" fillId="0" borderId="11" xfId="1" applyFont="1" applyBorder="1"/>
    <xf numFmtId="167" fontId="13" fillId="0" borderId="11" xfId="1" applyNumberFormat="1" applyFont="1" applyBorder="1" applyAlignment="1">
      <alignment horizontal="center"/>
    </xf>
    <xf numFmtId="49" fontId="10" fillId="0" borderId="11" xfId="1" applyNumberFormat="1" applyFont="1" applyBorder="1"/>
    <xf numFmtId="49" fontId="25" fillId="0" borderId="11" xfId="1" applyNumberFormat="1" applyFont="1" applyBorder="1" applyAlignment="1">
      <alignment horizontal="center"/>
    </xf>
    <xf numFmtId="49" fontId="11" fillId="0" borderId="11" xfId="1" applyNumberFormat="1" applyFont="1" applyBorder="1"/>
    <xf numFmtId="49" fontId="13" fillId="0" borderId="11" xfId="1" applyNumberFormat="1" applyFont="1" applyBorder="1"/>
    <xf numFmtId="0" fontId="10" fillId="0" borderId="0" xfId="1" applyFont="1" applyBorder="1"/>
    <xf numFmtId="0" fontId="11" fillId="2" borderId="11" xfId="0" applyFont="1" applyFill="1" applyBorder="1" applyAlignment="1" applyProtection="1">
      <alignment wrapText="1"/>
      <protection locked="0"/>
    </xf>
    <xf numFmtId="0" fontId="16" fillId="0" borderId="29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0" fontId="10" fillId="0" borderId="0" xfId="0" applyFont="1" applyAlignment="1">
      <alignment horizontal="center"/>
    </xf>
    <xf numFmtId="0" fontId="4" fillId="0" borderId="11" xfId="0" applyNumberFormat="1" applyFont="1" applyBorder="1" applyAlignment="1">
      <alignment wrapText="1"/>
    </xf>
    <xf numFmtId="164" fontId="11" fillId="2" borderId="11" xfId="0" applyNumberFormat="1" applyFont="1" applyFill="1" applyBorder="1" applyAlignment="1" applyProtection="1">
      <alignment horizontal="right" wrapText="1"/>
      <protection locked="0"/>
    </xf>
    <xf numFmtId="0" fontId="12" fillId="0" borderId="11" xfId="0" applyNumberFormat="1" applyFont="1" applyBorder="1" applyAlignment="1">
      <alignment wrapText="1"/>
    </xf>
    <xf numFmtId="0" fontId="12" fillId="0" borderId="17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164" fontId="12" fillId="0" borderId="31" xfId="0" applyNumberFormat="1" applyFont="1" applyBorder="1" applyAlignment="1">
      <alignment horizontal="right" vertical="top" wrapText="1"/>
    </xf>
    <xf numFmtId="164" fontId="4" fillId="0" borderId="30" xfId="0" applyNumberFormat="1" applyFont="1" applyBorder="1" applyAlignment="1">
      <alignment horizontal="right" vertical="top" wrapText="1"/>
    </xf>
    <xf numFmtId="0" fontId="12" fillId="0" borderId="30" xfId="0" applyFont="1" applyBorder="1" applyAlignment="1">
      <alignment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9" xfId="0" applyFont="1" applyBorder="1" applyAlignment="1">
      <alignment vertical="top" wrapText="1"/>
    </xf>
    <xf numFmtId="0" fontId="12" fillId="0" borderId="32" xfId="0" applyFont="1" applyBorder="1" applyAlignment="1">
      <alignment horizontal="center" vertical="top" wrapText="1"/>
    </xf>
    <xf numFmtId="0" fontId="12" fillId="0" borderId="32" xfId="0" applyFont="1" applyBorder="1" applyAlignment="1">
      <alignment vertical="top" wrapText="1"/>
    </xf>
    <xf numFmtId="164" fontId="10" fillId="0" borderId="10" xfId="1" applyNumberFormat="1" applyFont="1" applyBorder="1" applyAlignment="1"/>
    <xf numFmtId="0" fontId="11" fillId="0" borderId="13" xfId="1" applyFont="1" applyBorder="1" applyAlignment="1">
      <alignment vertical="center" wrapText="1"/>
    </xf>
    <xf numFmtId="49" fontId="11" fillId="0" borderId="13" xfId="0" applyNumberFormat="1" applyFont="1" applyBorder="1" applyAlignment="1">
      <alignment horizontal="center"/>
    </xf>
    <xf numFmtId="0" fontId="4" fillId="0" borderId="17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4" fillId="0" borderId="31" xfId="0" applyFont="1" applyBorder="1" applyAlignment="1">
      <alignment horizontal="center" vertical="top" wrapText="1"/>
    </xf>
    <xf numFmtId="164" fontId="4" fillId="0" borderId="31" xfId="0" applyNumberFormat="1" applyFont="1" applyBorder="1" applyAlignment="1">
      <alignment horizontal="right" vertical="top" wrapText="1"/>
    </xf>
    <xf numFmtId="0" fontId="12" fillId="0" borderId="32" xfId="0" applyFont="1" applyBorder="1" applyAlignment="1">
      <alignment horizontal="right" vertical="top" wrapText="1"/>
    </xf>
    <xf numFmtId="0" fontId="12" fillId="0" borderId="11" xfId="0" applyFont="1" applyBorder="1" applyAlignment="1">
      <alignment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right" vertical="top" wrapText="1"/>
    </xf>
    <xf numFmtId="164" fontId="12" fillId="0" borderId="32" xfId="0" applyNumberFormat="1" applyFont="1" applyBorder="1" applyAlignment="1">
      <alignment horizontal="right" vertical="top" wrapText="1"/>
    </xf>
    <xf numFmtId="0" fontId="11" fillId="0" borderId="13" xfId="1" applyFont="1" applyBorder="1" applyAlignment="1">
      <alignment wrapText="1"/>
    </xf>
    <xf numFmtId="49" fontId="11" fillId="0" borderId="23" xfId="0" applyNumberFormat="1" applyFont="1" applyBorder="1" applyAlignment="1">
      <alignment horizontal="center"/>
    </xf>
    <xf numFmtId="164" fontId="12" fillId="0" borderId="11" xfId="0" applyNumberFormat="1" applyFont="1" applyBorder="1" applyAlignment="1">
      <alignment horizontal="right" vertical="top" wrapText="1"/>
    </xf>
    <xf numFmtId="49" fontId="22" fillId="2" borderId="0" xfId="0" applyNumberFormat="1" applyFont="1" applyFill="1" applyAlignment="1" applyProtection="1">
      <alignment horizontal="right" wrapText="1"/>
      <protection locked="0"/>
    </xf>
    <xf numFmtId="0" fontId="16" fillId="2" borderId="0" xfId="0" applyNumberFormat="1" applyFont="1" applyFill="1" applyAlignment="1" applyProtection="1">
      <alignment horizontal="center"/>
      <protection locked="0"/>
    </xf>
    <xf numFmtId="0" fontId="16" fillId="2" borderId="0" xfId="0" applyFont="1" applyFill="1" applyAlignment="1" applyProtection="1">
      <alignment horizontal="center" wrapText="1"/>
      <protection locked="0"/>
    </xf>
    <xf numFmtId="164" fontId="16" fillId="2" borderId="14" xfId="0" applyNumberFormat="1" applyFont="1" applyFill="1" applyBorder="1" applyAlignment="1" applyProtection="1">
      <alignment horizontal="right" vertical="center"/>
      <protection locked="0"/>
    </xf>
    <xf numFmtId="164" fontId="16" fillId="2" borderId="13" xfId="0" applyNumberFormat="1" applyFont="1" applyFill="1" applyBorder="1" applyAlignment="1" applyProtection="1">
      <alignment horizontal="right" vertical="center"/>
      <protection locked="0"/>
    </xf>
    <xf numFmtId="0" fontId="10" fillId="0" borderId="0" xfId="1" applyFont="1" applyAlignment="1">
      <alignment horizontal="right"/>
    </xf>
    <xf numFmtId="0" fontId="11" fillId="0" borderId="0" xfId="1" applyFont="1" applyAlignment="1">
      <alignment horizontal="center" vertical="center" wrapText="1"/>
    </xf>
    <xf numFmtId="0" fontId="10" fillId="0" borderId="12" xfId="1" applyFont="1" applyBorder="1" applyAlignment="1">
      <alignment horizontal="center" vertical="center" textRotation="90"/>
    </xf>
    <xf numFmtId="0" fontId="10" fillId="0" borderId="20" xfId="1" applyFont="1" applyBorder="1" applyAlignment="1">
      <alignment horizontal="center" vertical="center" textRotation="90"/>
    </xf>
    <xf numFmtId="0" fontId="10" fillId="0" borderId="33" xfId="1" applyFont="1" applyBorder="1" applyAlignment="1">
      <alignment horizontal="center" vertical="center"/>
    </xf>
    <xf numFmtId="0" fontId="10" fillId="0" borderId="34" xfId="1" applyFont="1" applyBorder="1" applyAlignment="1">
      <alignment horizontal="center" vertical="center"/>
    </xf>
    <xf numFmtId="49" fontId="11" fillId="2" borderId="0" xfId="0" applyNumberFormat="1" applyFont="1" applyFill="1" applyAlignment="1" applyProtection="1">
      <alignment horizontal="right" wrapText="1"/>
      <protection locked="0"/>
    </xf>
    <xf numFmtId="0" fontId="10" fillId="0" borderId="35" xfId="1" applyFont="1" applyBorder="1" applyAlignment="1">
      <alignment horizontal="center" vertical="center" wrapText="1"/>
    </xf>
    <xf numFmtId="0" fontId="10" fillId="0" borderId="36" xfId="1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textRotation="90" wrapText="1"/>
    </xf>
    <xf numFmtId="0" fontId="10" fillId="0" borderId="6" xfId="1" applyFont="1" applyBorder="1" applyAlignment="1">
      <alignment horizontal="center" vertical="center" textRotation="90" wrapText="1"/>
    </xf>
    <xf numFmtId="0" fontId="4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 applyProtection="1">
      <alignment horizontal="center" wrapText="1"/>
      <protection locked="0"/>
    </xf>
    <xf numFmtId="0" fontId="10" fillId="0" borderId="27" xfId="1" applyFont="1" applyBorder="1" applyAlignment="1">
      <alignment horizontal="center" wrapText="1"/>
    </xf>
    <xf numFmtId="0" fontId="10" fillId="0" borderId="15" xfId="0" applyFont="1" applyBorder="1" applyAlignment="1">
      <alignment horizontal="center" wrapText="1"/>
    </xf>
  </cellXfs>
  <cellStyles count="4">
    <cellStyle name="Обычный" xfId="0" builtinId="0"/>
    <cellStyle name="Обычный_Приложение 1, 2" xfId="1"/>
    <cellStyle name="Финансовый" xfId="2" builtinId="3"/>
    <cellStyle name="Финансовый_Приложение 1,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wnloads/Users/&#1071;/AppData/Local/Temp/Temp1_&#1048;&#1089;&#1087;&#1086;&#1083;&#1085;&#1077;&#1085;&#1080;&#1077;%20&#1073;&#1102;&#1076;&#1078;&#1077;&#1090;&#1072;%20&#1079;&#1072;%201%20&#1087;&#1086;&#1083;&#1091;&#1075;&#1086;&#1076;&#1080;&#1077;%20%202014&#1075;..zip/&#1052;&#1054;%20&#1055;&#1086;&#1089;%20&#1040;&#1084;&#1076;&#1077;&#1088;&#1084;&#1072;%20&#1060;%20117%20&#1075;&#1086;&#1076;&#1086;&#1074;%20&#1089;&#1088;%201%2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отчет"/>
      <sheetName val="Доходы"/>
      <sheetName val="СВОД"/>
      <sheetName val="СВОДНАЯ"/>
      <sheetName val="0100"/>
      <sheetName val="ВДЛ"/>
      <sheetName val="0104"/>
      <sheetName val="АУП."/>
      <sheetName val="АУП. (рез ф)"/>
      <sheetName val="ФЭО."/>
      <sheetName val="0103"/>
      <sheetName val="0113(Рез.ф)"/>
      <sheetName val="0115"/>
      <sheetName val="из (рез ф)"/>
      <sheetName val="090(инв им-ва)"/>
      <sheetName val="092(свод)"/>
      <sheetName val="нотариат"/>
      <sheetName val="ассоц"/>
      <sheetName val="0202ПВУ"/>
      <sheetName val="0300"/>
      <sheetName val="ОВД."/>
      <sheetName val="ЛикАв"/>
      <sheetName val="ПСл."/>
      <sheetName val="0500"/>
      <sheetName val="ЖХ"/>
      <sheetName val="содерж"/>
      <sheetName val="КРем"/>
      <sheetName val="КХ(сводная)"/>
      <sheetName val="из рез ф"/>
      <sheetName val="КХ (свод)"/>
      <sheetName val="Энергосн"/>
      <sheetName val="Теплосн"/>
      <sheetName val="Водосн"/>
      <sheetName val="ВР 411"/>
      <sheetName val="Баня"/>
      <sheetName val="Каток"/>
      <sheetName val="ЛЭП"/>
      <sheetName val="благоуст(свод)"/>
      <sheetName val="пр мер благ(свод)"/>
      <sheetName val="пр мер благ(свалки)"/>
      <sheetName val="пр мер благ(санация)"/>
      <sheetName val="уличн освещ"/>
      <sheetName val="содерж клад"/>
      <sheetName val="Дороги(свод)"/>
      <sheetName val="фед.д"/>
      <sheetName val="поселк.д"/>
      <sheetName val="0601"/>
      <sheetName val="0700"/>
      <sheetName val="Д.С.(свод)"/>
      <sheetName val="Д.С.(район)"/>
      <sheetName val="Д.С.(льг комусл)"/>
      <sheetName val="Д.С.(предпр)"/>
      <sheetName val="Школа(свод)"/>
      <sheetName val="Восстан.рас.расх"/>
      <sheetName val="Шк(фонды комп)"/>
      <sheetName val="Район.ф"/>
      <sheetName val="Регион.ф"/>
      <sheetName val="кл.рук(свод)"/>
      <sheetName val="фед.б"/>
      <sheetName val="окр.б"/>
      <sheetName val="МолПолит(Свод)"/>
      <sheetName val="МолПолит452"/>
      <sheetName val="МолПол(мол.п)"/>
      <sheetName val="МолПол431 (2)"/>
      <sheetName val="0800"/>
      <sheetName val="0800 (общ расх)"/>
      <sheetName val="0800 (ком усл)"/>
      <sheetName val="0800 (предпр)"/>
      <sheetName val="0900"/>
      <sheetName val="Амбул."/>
      <sheetName val="ФиС"/>
      <sheetName val="1000"/>
      <sheetName val="1001Пенс. об"/>
      <sheetName val="1003(свод)"/>
      <sheetName val="1003субс.ком.усл"/>
      <sheetName val="1003род.плата"/>
      <sheetName val="1004Опека"/>
      <sheetName val="Свод 1006"/>
      <sheetName val="из резерв"/>
      <sheetName val="ДвСП (482)"/>
      <sheetName val="ДвСП"/>
    </sheetNames>
    <sheetDataSet>
      <sheetData sheetId="0" refreshError="1"/>
      <sheetData sheetId="1" refreshError="1">
        <row r="389">
          <cell r="H389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AE123"/>
  <sheetViews>
    <sheetView showZeros="0" workbookViewId="0">
      <selection activeCell="J6" sqref="J6"/>
    </sheetView>
  </sheetViews>
  <sheetFormatPr defaultRowHeight="12.75"/>
  <cols>
    <col min="1" max="1" width="31" style="158" customWidth="1"/>
    <col min="2" max="2" width="10.85546875" style="38" hidden="1" customWidth="1"/>
    <col min="3" max="3" width="10.42578125" style="39" hidden="1" customWidth="1"/>
    <col min="4" max="4" width="9.7109375" style="39" hidden="1" customWidth="1"/>
    <col min="5" max="5" width="10.85546875" style="39" hidden="1" customWidth="1"/>
    <col min="6" max="6" width="10.42578125" style="39" hidden="1" customWidth="1"/>
    <col min="7" max="7" width="72.28515625" style="39" hidden="1" customWidth="1"/>
    <col min="8" max="8" width="27.42578125" style="159" customWidth="1"/>
    <col min="9" max="9" width="18.5703125" style="40" customWidth="1"/>
    <col min="10" max="10" width="20.5703125" style="36" customWidth="1"/>
    <col min="11" max="30" width="10.42578125" style="36" customWidth="1"/>
    <col min="31" max="16384" width="9.140625" style="34"/>
  </cols>
  <sheetData>
    <row r="1" spans="1:31" ht="19.5" customHeight="1">
      <c r="A1" s="29"/>
      <c r="B1" s="30"/>
      <c r="C1" s="30"/>
      <c r="D1" s="30"/>
      <c r="E1" s="30"/>
      <c r="F1" s="30"/>
      <c r="G1" s="30"/>
      <c r="H1" s="31"/>
      <c r="I1" s="32"/>
      <c r="J1" s="30" t="s">
        <v>134</v>
      </c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</row>
    <row r="2" spans="1:31" ht="14.25" customHeight="1">
      <c r="A2" s="324" t="s">
        <v>417</v>
      </c>
      <c r="B2" s="324"/>
      <c r="C2" s="324"/>
      <c r="D2" s="324"/>
      <c r="E2" s="324"/>
      <c r="F2" s="324"/>
      <c r="G2" s="324"/>
      <c r="H2" s="324"/>
      <c r="I2" s="324"/>
      <c r="J2" s="324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</row>
    <row r="3" spans="1:31" ht="3.75" hidden="1" customHeight="1">
      <c r="A3" s="325"/>
      <c r="B3" s="325"/>
      <c r="C3" s="325"/>
      <c r="D3" s="325"/>
      <c r="E3" s="325"/>
      <c r="F3" s="325"/>
      <c r="G3" s="325"/>
      <c r="H3" s="325"/>
      <c r="I3" s="325"/>
      <c r="J3" s="32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</row>
    <row r="4" spans="1:31" ht="19.5" customHeight="1">
      <c r="A4" s="326" t="s">
        <v>388</v>
      </c>
      <c r="B4" s="326"/>
      <c r="C4" s="326"/>
      <c r="D4" s="326"/>
      <c r="E4" s="326"/>
      <c r="F4" s="326"/>
      <c r="G4" s="326"/>
      <c r="H4" s="326"/>
      <c r="I4" s="326"/>
      <c r="J4" s="326"/>
    </row>
    <row r="5" spans="1:31" ht="12.75" customHeight="1" thickBot="1">
      <c r="A5" s="37"/>
      <c r="H5" s="31"/>
      <c r="J5" s="41" t="s">
        <v>255</v>
      </c>
    </row>
    <row r="6" spans="1:31" ht="75" customHeight="1" thickBot="1">
      <c r="A6" s="42" t="s">
        <v>115</v>
      </c>
      <c r="B6" s="43" t="s">
        <v>49</v>
      </c>
      <c r="C6" s="44" t="s">
        <v>50</v>
      </c>
      <c r="D6" s="45" t="s">
        <v>51</v>
      </c>
      <c r="E6" s="43" t="s">
        <v>49</v>
      </c>
      <c r="F6" s="44" t="s">
        <v>50</v>
      </c>
      <c r="G6" s="46" t="s">
        <v>51</v>
      </c>
      <c r="H6" s="47" t="s">
        <v>114</v>
      </c>
      <c r="I6" s="48" t="s">
        <v>351</v>
      </c>
      <c r="J6" s="49" t="s">
        <v>387</v>
      </c>
      <c r="K6" s="50"/>
      <c r="L6" s="51"/>
      <c r="M6" s="52"/>
      <c r="N6" s="51"/>
      <c r="O6" s="52"/>
      <c r="P6" s="51"/>
      <c r="Q6" s="52"/>
      <c r="R6" s="51"/>
      <c r="S6" s="52"/>
      <c r="T6" s="51"/>
      <c r="U6" s="52"/>
      <c r="V6" s="51"/>
      <c r="W6" s="52"/>
      <c r="X6" s="51"/>
      <c r="Y6" s="52"/>
      <c r="Z6" s="51"/>
      <c r="AA6" s="52"/>
      <c r="AB6" s="51"/>
      <c r="AC6" s="52"/>
      <c r="AD6" s="51"/>
    </row>
    <row r="7" spans="1:31" ht="15.75" customHeight="1" thickBot="1">
      <c r="A7" s="53">
        <v>1</v>
      </c>
      <c r="B7" s="54" t="s">
        <v>52</v>
      </c>
      <c r="C7" s="54">
        <v>4</v>
      </c>
      <c r="D7" s="54">
        <v>5</v>
      </c>
      <c r="E7" s="55">
        <v>6</v>
      </c>
      <c r="F7" s="54">
        <v>7</v>
      </c>
      <c r="G7" s="54">
        <v>8</v>
      </c>
      <c r="H7" s="56">
        <v>2</v>
      </c>
      <c r="I7" s="57">
        <v>3</v>
      </c>
      <c r="J7" s="54">
        <v>4</v>
      </c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9"/>
    </row>
    <row r="8" spans="1:31" ht="16.5" customHeight="1">
      <c r="A8" s="60" t="s">
        <v>53</v>
      </c>
      <c r="B8" s="61"/>
      <c r="C8" s="62"/>
      <c r="D8" s="63"/>
      <c r="E8" s="64"/>
      <c r="F8" s="62"/>
      <c r="G8" s="63"/>
      <c r="H8" s="65"/>
      <c r="I8" s="327">
        <f>I10+I60</f>
        <v>18287.2</v>
      </c>
      <c r="J8" s="327">
        <f>J10+J60</f>
        <v>8341.51</v>
      </c>
      <c r="K8" s="66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59"/>
    </row>
    <row r="9" spans="1:31" ht="11.25" customHeight="1">
      <c r="A9" s="68" t="s">
        <v>54</v>
      </c>
      <c r="B9" s="69"/>
      <c r="C9" s="63"/>
      <c r="D9" s="63"/>
      <c r="E9" s="64"/>
      <c r="F9" s="63"/>
      <c r="G9" s="63"/>
      <c r="H9" s="70"/>
      <c r="I9" s="328"/>
      <c r="J9" s="328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59"/>
    </row>
    <row r="10" spans="1:31" s="78" customFormat="1" ht="36" customHeight="1">
      <c r="A10" s="71" t="s">
        <v>290</v>
      </c>
      <c r="B10" s="72" t="e">
        <f>C10+D10</f>
        <v>#REF!</v>
      </c>
      <c r="C10" s="73" t="e">
        <f>#REF!+#REF!</f>
        <v>#REF!</v>
      </c>
      <c r="D10" s="72" t="e">
        <f>#REF!+#REF!+#REF!</f>
        <v>#REF!</v>
      </c>
      <c r="E10" s="72" t="e">
        <f>F10+G10</f>
        <v>#REF!</v>
      </c>
      <c r="F10" s="73" t="e">
        <f>#REF!+#REF!</f>
        <v>#REF!</v>
      </c>
      <c r="G10" s="72" t="e">
        <f>#REF!+#REF!+#REF!</f>
        <v>#REF!</v>
      </c>
      <c r="H10" s="74" t="s">
        <v>55</v>
      </c>
      <c r="I10" s="75">
        <f>I13+I20+I26+I41+I45</f>
        <v>2356.2999999999997</v>
      </c>
      <c r="J10" s="75">
        <f>J13+J20+J26+J41+J45</f>
        <v>789.81</v>
      </c>
      <c r="K10" s="76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</row>
    <row r="11" spans="1:31" ht="32.25" hidden="1" customHeight="1">
      <c r="A11" s="79" t="s">
        <v>56</v>
      </c>
      <c r="B11" s="72">
        <f>C11+D11</f>
        <v>0</v>
      </c>
      <c r="C11" s="80"/>
      <c r="D11" s="81"/>
      <c r="E11" s="72">
        <f>F11+G11</f>
        <v>0</v>
      </c>
      <c r="F11" s="80"/>
      <c r="G11" s="81"/>
      <c r="H11" s="82" t="s">
        <v>57</v>
      </c>
      <c r="I11" s="83"/>
      <c r="J11" s="84">
        <f>[1]Доходы!H389</f>
        <v>0</v>
      </c>
      <c r="K11" s="85" t="s">
        <v>58</v>
      </c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</row>
    <row r="12" spans="1:31" ht="48" hidden="1" customHeight="1">
      <c r="A12" s="86" t="s">
        <v>59</v>
      </c>
      <c r="B12" s="72">
        <f>C12+D12</f>
        <v>0</v>
      </c>
      <c r="C12" s="80"/>
      <c r="D12" s="81"/>
      <c r="E12" s="72">
        <f>F12+G12</f>
        <v>0</v>
      </c>
      <c r="F12" s="80"/>
      <c r="G12" s="81"/>
      <c r="H12" s="82" t="s">
        <v>60</v>
      </c>
      <c r="I12" s="83"/>
      <c r="J12" s="84"/>
      <c r="K12" s="85" t="s">
        <v>58</v>
      </c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</row>
    <row r="13" spans="1:31" ht="15.75" customHeight="1">
      <c r="A13" s="87" t="s">
        <v>113</v>
      </c>
      <c r="B13" s="72"/>
      <c r="C13" s="80"/>
      <c r="D13" s="81"/>
      <c r="E13" s="72"/>
      <c r="F13" s="80"/>
      <c r="G13" s="81"/>
      <c r="H13" s="74" t="s">
        <v>242</v>
      </c>
      <c r="I13" s="88">
        <f>I14</f>
        <v>1464</v>
      </c>
      <c r="J13" s="88">
        <f>J14</f>
        <v>471.09999999999997</v>
      </c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</row>
    <row r="14" spans="1:31" ht="15.75" customHeight="1">
      <c r="A14" s="87" t="s">
        <v>61</v>
      </c>
      <c r="B14" s="72"/>
      <c r="C14" s="80"/>
      <c r="D14" s="81"/>
      <c r="E14" s="72"/>
      <c r="F14" s="80"/>
      <c r="G14" s="81"/>
      <c r="H14" s="74" t="s">
        <v>243</v>
      </c>
      <c r="I14" s="88">
        <v>1464</v>
      </c>
      <c r="J14" s="88">
        <f>SUM(J16:J19)</f>
        <v>471.09999999999997</v>
      </c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</row>
    <row r="15" spans="1:31" ht="62.25" hidden="1" customHeight="1">
      <c r="A15" s="89"/>
      <c r="B15" s="72"/>
      <c r="C15" s="80"/>
      <c r="D15" s="81"/>
      <c r="E15" s="72"/>
      <c r="F15" s="80"/>
      <c r="G15" s="81"/>
      <c r="H15" s="90"/>
      <c r="I15" s="91"/>
      <c r="J15" s="92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</row>
    <row r="16" spans="1:31" ht="108" customHeight="1">
      <c r="A16" s="93" t="s">
        <v>254</v>
      </c>
      <c r="B16" s="72">
        <f>C16+D16</f>
        <v>0</v>
      </c>
      <c r="C16" s="80"/>
      <c r="D16" s="81"/>
      <c r="E16" s="72">
        <f>F16+G16</f>
        <v>0</v>
      </c>
      <c r="F16" s="80"/>
      <c r="G16" s="81"/>
      <c r="H16" s="90" t="s">
        <v>275</v>
      </c>
      <c r="I16" s="83"/>
      <c r="J16" s="83">
        <v>468.4</v>
      </c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</row>
    <row r="17" spans="1:30" ht="173.45" customHeight="1">
      <c r="A17" s="93" t="s">
        <v>72</v>
      </c>
      <c r="B17" s="72"/>
      <c r="C17" s="80"/>
      <c r="D17" s="81"/>
      <c r="E17" s="72"/>
      <c r="F17" s="80"/>
      <c r="G17" s="81"/>
      <c r="H17" s="90" t="s">
        <v>303</v>
      </c>
      <c r="I17" s="83"/>
      <c r="J17" s="83">
        <v>2.7</v>
      </c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</row>
    <row r="18" spans="1:30" ht="69" hidden="1" customHeight="1">
      <c r="A18" s="93" t="s">
        <v>74</v>
      </c>
      <c r="B18" s="72"/>
      <c r="C18" s="80"/>
      <c r="D18" s="81"/>
      <c r="E18" s="72"/>
      <c r="F18" s="80"/>
      <c r="G18" s="81"/>
      <c r="H18" s="90" t="s">
        <v>338</v>
      </c>
      <c r="I18" s="83"/>
      <c r="J18" s="83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</row>
    <row r="19" spans="1:30" ht="70.5" hidden="1" customHeight="1">
      <c r="A19" s="93" t="s">
        <v>74</v>
      </c>
      <c r="B19" s="72">
        <f>C19+D19</f>
        <v>0</v>
      </c>
      <c r="C19" s="80"/>
      <c r="D19" s="81"/>
      <c r="E19" s="72">
        <f>F19+G19</f>
        <v>0</v>
      </c>
      <c r="F19" s="80"/>
      <c r="G19" s="81"/>
      <c r="H19" s="90" t="s">
        <v>73</v>
      </c>
      <c r="I19" s="83"/>
      <c r="J19" s="83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</row>
    <row r="20" spans="1:30" ht="53.45" customHeight="1">
      <c r="A20" s="161" t="s">
        <v>1</v>
      </c>
      <c r="B20" s="72"/>
      <c r="C20" s="80"/>
      <c r="D20" s="81"/>
      <c r="E20" s="72"/>
      <c r="F20" s="80"/>
      <c r="G20" s="81"/>
      <c r="H20" s="74" t="s">
        <v>0</v>
      </c>
      <c r="I20" s="162">
        <f>I21</f>
        <v>185.60000000000002</v>
      </c>
      <c r="J20" s="162">
        <f>J21</f>
        <v>93.5</v>
      </c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</row>
    <row r="21" spans="1:30" s="121" customFormat="1" ht="39.75" customHeight="1">
      <c r="A21" s="161" t="s">
        <v>2</v>
      </c>
      <c r="B21" s="138"/>
      <c r="C21" s="163"/>
      <c r="D21" s="164"/>
      <c r="E21" s="138"/>
      <c r="F21" s="163"/>
      <c r="G21" s="164"/>
      <c r="H21" s="141" t="s">
        <v>3</v>
      </c>
      <c r="I21" s="162">
        <f>SUM(I22:I25)</f>
        <v>185.60000000000002</v>
      </c>
      <c r="J21" s="162">
        <f>SUM(J22:J25)</f>
        <v>93.5</v>
      </c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</row>
    <row r="22" spans="1:30" ht="105.75" customHeight="1">
      <c r="A22" s="93" t="s">
        <v>46</v>
      </c>
      <c r="B22" s="72"/>
      <c r="C22" s="80"/>
      <c r="D22" s="81"/>
      <c r="E22" s="72"/>
      <c r="F22" s="80"/>
      <c r="G22" s="81"/>
      <c r="H22" s="90" t="s">
        <v>4</v>
      </c>
      <c r="I22" s="83">
        <v>63.4</v>
      </c>
      <c r="J22" s="83">
        <v>36.9</v>
      </c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</row>
    <row r="23" spans="1:30" ht="130.5" customHeight="1">
      <c r="A23" s="93" t="s">
        <v>45</v>
      </c>
      <c r="B23" s="72"/>
      <c r="C23" s="80"/>
      <c r="D23" s="81"/>
      <c r="E23" s="72"/>
      <c r="F23" s="80"/>
      <c r="G23" s="81"/>
      <c r="H23" s="90" t="s">
        <v>5</v>
      </c>
      <c r="I23" s="83">
        <v>0.6</v>
      </c>
      <c r="J23" s="83">
        <v>0.4</v>
      </c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</row>
    <row r="24" spans="1:30" ht="107.25" customHeight="1">
      <c r="A24" s="93" t="s">
        <v>44</v>
      </c>
      <c r="B24" s="72"/>
      <c r="C24" s="80"/>
      <c r="D24" s="81"/>
      <c r="E24" s="72"/>
      <c r="F24" s="80"/>
      <c r="G24" s="81"/>
      <c r="H24" s="90" t="s">
        <v>6</v>
      </c>
      <c r="I24" s="83">
        <v>134.30000000000001</v>
      </c>
      <c r="J24" s="83">
        <v>63.7</v>
      </c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</row>
    <row r="25" spans="1:30" ht="107.25" customHeight="1">
      <c r="A25" s="93" t="s">
        <v>47</v>
      </c>
      <c r="B25" s="72"/>
      <c r="C25" s="80"/>
      <c r="D25" s="81"/>
      <c r="E25" s="72"/>
      <c r="F25" s="80"/>
      <c r="G25" s="81"/>
      <c r="H25" s="90" t="s">
        <v>7</v>
      </c>
      <c r="I25" s="83">
        <v>-12.7</v>
      </c>
      <c r="J25" s="83">
        <v>-7.5</v>
      </c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</row>
    <row r="26" spans="1:30" s="78" customFormat="1" ht="14.25" customHeight="1">
      <c r="A26" s="94" t="s">
        <v>62</v>
      </c>
      <c r="B26" s="72" t="e">
        <f>C26+D26</f>
        <v>#REF!</v>
      </c>
      <c r="C26" s="73" t="e">
        <f>#REF!+#REF!+#REF!+#REF!+#REF!+#REF!</f>
        <v>#REF!</v>
      </c>
      <c r="D26" s="72" t="e">
        <f>#REF!+#REF!+#REF!+#REF!</f>
        <v>#REF!</v>
      </c>
      <c r="E26" s="72" t="e">
        <f>F26+G26</f>
        <v>#REF!</v>
      </c>
      <c r="F26" s="73" t="e">
        <f>#REF!+#REF!+#REF!+#REF!+#REF!+#REF!</f>
        <v>#REF!</v>
      </c>
      <c r="G26" s="72" t="e">
        <f>#REF!+#REF!+#REF!+#REF!</f>
        <v>#REF!</v>
      </c>
      <c r="H26" s="74" t="s">
        <v>244</v>
      </c>
      <c r="I26" s="88">
        <f>SUM(I28+I32)</f>
        <v>561</v>
      </c>
      <c r="J26" s="88">
        <f>SUM(J28+J32)</f>
        <v>148.21</v>
      </c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</row>
    <row r="27" spans="1:30" s="78" customFormat="1" ht="58.5" hidden="1" customHeight="1">
      <c r="A27" s="95" t="s">
        <v>63</v>
      </c>
      <c r="B27" s="72" t="e">
        <f>C27+D27</f>
        <v>#REF!</v>
      </c>
      <c r="C27" s="96" t="e">
        <f>C40+#REF!</f>
        <v>#REF!</v>
      </c>
      <c r="D27" s="96" t="e">
        <f>D40+#REF!</f>
        <v>#REF!</v>
      </c>
      <c r="E27" s="72" t="e">
        <f>F27+G27</f>
        <v>#REF!</v>
      </c>
      <c r="F27" s="96" t="e">
        <f>F40+#REF!</f>
        <v>#REF!</v>
      </c>
      <c r="G27" s="96" t="e">
        <f>G40+#REF!</f>
        <v>#REF!</v>
      </c>
      <c r="H27" s="90" t="s">
        <v>64</v>
      </c>
      <c r="I27" s="97"/>
      <c r="J27" s="98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</row>
    <row r="28" spans="1:30" s="78" customFormat="1" ht="24" customHeight="1">
      <c r="A28" s="94" t="s">
        <v>245</v>
      </c>
      <c r="B28" s="72"/>
      <c r="C28" s="96"/>
      <c r="D28" s="96"/>
      <c r="E28" s="72"/>
      <c r="F28" s="96"/>
      <c r="G28" s="96"/>
      <c r="H28" s="74" t="s">
        <v>246</v>
      </c>
      <c r="I28" s="99">
        <f>I29</f>
        <v>2</v>
      </c>
      <c r="J28" s="99">
        <f>J29</f>
        <v>0.3</v>
      </c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</row>
    <row r="29" spans="1:30" s="78" customFormat="1" ht="64.5" customHeight="1">
      <c r="A29" s="94" t="s">
        <v>276</v>
      </c>
      <c r="B29" s="72"/>
      <c r="C29" s="100"/>
      <c r="D29" s="100"/>
      <c r="E29" s="72"/>
      <c r="F29" s="100"/>
      <c r="G29" s="100"/>
      <c r="H29" s="101" t="s">
        <v>109</v>
      </c>
      <c r="I29" s="99">
        <v>2</v>
      </c>
      <c r="J29" s="99">
        <f>J30+J31</f>
        <v>0.3</v>
      </c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</row>
    <row r="30" spans="1:30" s="78" customFormat="1" ht="69" customHeight="1">
      <c r="A30" s="95" t="s">
        <v>305</v>
      </c>
      <c r="B30" s="72"/>
      <c r="C30" s="100"/>
      <c r="D30" s="100"/>
      <c r="E30" s="72"/>
      <c r="F30" s="100"/>
      <c r="G30" s="100"/>
      <c r="H30" s="90" t="s">
        <v>108</v>
      </c>
      <c r="I30" s="98"/>
      <c r="J30" s="123">
        <v>0.3</v>
      </c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</row>
    <row r="31" spans="1:30" s="78" customFormat="1" ht="66.75" hidden="1" customHeight="1">
      <c r="A31" s="95" t="s">
        <v>306</v>
      </c>
      <c r="B31" s="72"/>
      <c r="C31" s="100"/>
      <c r="D31" s="100"/>
      <c r="E31" s="72"/>
      <c r="F31" s="100"/>
      <c r="G31" s="100"/>
      <c r="H31" s="90" t="s">
        <v>304</v>
      </c>
      <c r="I31" s="98"/>
      <c r="J31" s="98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</row>
    <row r="32" spans="1:30" s="103" customFormat="1" ht="18.75" customHeight="1">
      <c r="A32" s="94" t="s">
        <v>291</v>
      </c>
      <c r="B32" s="72"/>
      <c r="C32" s="100"/>
      <c r="D32" s="100"/>
      <c r="E32" s="72"/>
      <c r="F32" s="100"/>
      <c r="G32" s="100"/>
      <c r="H32" s="74" t="s">
        <v>247</v>
      </c>
      <c r="I32" s="88">
        <f>I33+I37</f>
        <v>559</v>
      </c>
      <c r="J32" s="88">
        <f>J33+J37</f>
        <v>147.91</v>
      </c>
      <c r="K32" s="102"/>
      <c r="L32" s="102"/>
      <c r="M32" s="102"/>
      <c r="N32" s="102"/>
      <c r="O32" s="102"/>
      <c r="P32" s="102"/>
      <c r="Q32" s="102"/>
      <c r="R32" s="102"/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</row>
    <row r="33" spans="1:30" s="103" customFormat="1" ht="20.25" customHeight="1">
      <c r="A33" s="94" t="s">
        <v>9</v>
      </c>
      <c r="B33" s="72"/>
      <c r="C33" s="100"/>
      <c r="D33" s="100"/>
      <c r="E33" s="72"/>
      <c r="F33" s="100"/>
      <c r="G33" s="100"/>
      <c r="H33" s="101" t="s">
        <v>8</v>
      </c>
      <c r="I33" s="88">
        <f>I34</f>
        <v>528.29999999999995</v>
      </c>
      <c r="J33" s="88">
        <f>J34</f>
        <v>132.01</v>
      </c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</row>
    <row r="34" spans="1:30" s="103" customFormat="1" ht="53.25" customHeight="1">
      <c r="A34" s="94" t="s">
        <v>258</v>
      </c>
      <c r="B34" s="72"/>
      <c r="C34" s="100"/>
      <c r="D34" s="100"/>
      <c r="E34" s="72"/>
      <c r="F34" s="100"/>
      <c r="G34" s="100"/>
      <c r="H34" s="101" t="s">
        <v>259</v>
      </c>
      <c r="I34" s="88">
        <v>528.29999999999995</v>
      </c>
      <c r="J34" s="88">
        <f>J35+J36</f>
        <v>132.01</v>
      </c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</row>
    <row r="35" spans="1:30" s="103" customFormat="1" ht="50.25" customHeight="1">
      <c r="A35" s="95" t="s">
        <v>258</v>
      </c>
      <c r="B35" s="72"/>
      <c r="C35" s="100"/>
      <c r="D35" s="100"/>
      <c r="E35" s="72"/>
      <c r="F35" s="100"/>
      <c r="G35" s="100"/>
      <c r="H35" s="90" t="s">
        <v>260</v>
      </c>
      <c r="I35" s="83"/>
      <c r="J35" s="83">
        <v>132</v>
      </c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</row>
    <row r="36" spans="1:30" s="103" customFormat="1" ht="54.75" hidden="1" customHeight="1">
      <c r="A36" s="95" t="s">
        <v>258</v>
      </c>
      <c r="B36" s="72"/>
      <c r="C36" s="100"/>
      <c r="D36" s="100"/>
      <c r="E36" s="72"/>
      <c r="F36" s="100"/>
      <c r="G36" s="100"/>
      <c r="H36" s="90" t="s">
        <v>345</v>
      </c>
      <c r="I36" s="83"/>
      <c r="J36" s="83">
        <v>0.01</v>
      </c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</row>
    <row r="37" spans="1:30" s="103" customFormat="1" ht="23.25" customHeight="1">
      <c r="A37" s="137" t="s">
        <v>10</v>
      </c>
      <c r="B37" s="138"/>
      <c r="C37" s="166"/>
      <c r="D37" s="166"/>
      <c r="E37" s="138"/>
      <c r="F37" s="166"/>
      <c r="G37" s="166"/>
      <c r="H37" s="101" t="s">
        <v>11</v>
      </c>
      <c r="I37" s="162">
        <f>I38</f>
        <v>30.7</v>
      </c>
      <c r="J37" s="162">
        <f>J38</f>
        <v>15.899999999999999</v>
      </c>
      <c r="K37" s="102"/>
      <c r="L37" s="102"/>
      <c r="M37" s="102"/>
      <c r="N37" s="102"/>
      <c r="O37" s="102"/>
      <c r="P37" s="102"/>
      <c r="Q37" s="102"/>
      <c r="R37" s="102"/>
      <c r="S37" s="102"/>
      <c r="T37" s="102"/>
      <c r="U37" s="102"/>
      <c r="V37" s="102"/>
      <c r="W37" s="102"/>
      <c r="X37" s="102"/>
      <c r="Y37" s="102"/>
      <c r="Z37" s="102"/>
      <c r="AA37" s="102"/>
      <c r="AB37" s="102"/>
      <c r="AC37" s="102"/>
      <c r="AD37" s="102"/>
    </row>
    <row r="38" spans="1:30" s="107" customFormat="1" ht="53.25" customHeight="1">
      <c r="A38" s="94" t="s">
        <v>261</v>
      </c>
      <c r="B38" s="72">
        <f>C38+D38</f>
        <v>0</v>
      </c>
      <c r="C38" s="104"/>
      <c r="D38" s="105"/>
      <c r="E38" s="72">
        <f>F38+G38</f>
        <v>0</v>
      </c>
      <c r="F38" s="104"/>
      <c r="G38" s="105"/>
      <c r="H38" s="101" t="s">
        <v>262</v>
      </c>
      <c r="I38" s="88">
        <v>30.7</v>
      </c>
      <c r="J38" s="88">
        <f>J39+J40</f>
        <v>15.899999999999999</v>
      </c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</row>
    <row r="39" spans="1:30" s="103" customFormat="1" ht="51.75" customHeight="1">
      <c r="A39" s="95" t="s">
        <v>256</v>
      </c>
      <c r="B39" s="72">
        <f>C39+D39</f>
        <v>0</v>
      </c>
      <c r="C39" s="96"/>
      <c r="D39" s="81"/>
      <c r="E39" s="72">
        <f>F39+G39</f>
        <v>0</v>
      </c>
      <c r="F39" s="96"/>
      <c r="G39" s="81"/>
      <c r="H39" s="90" t="s">
        <v>263</v>
      </c>
      <c r="I39" s="83"/>
      <c r="J39" s="83">
        <v>10.7</v>
      </c>
      <c r="K39" s="102"/>
      <c r="L39" s="102"/>
      <c r="M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</row>
    <row r="40" spans="1:30" ht="53.25" customHeight="1">
      <c r="A40" s="95" t="s">
        <v>256</v>
      </c>
      <c r="B40" s="72">
        <f>C40+D40</f>
        <v>0</v>
      </c>
      <c r="C40" s="96"/>
      <c r="D40" s="81"/>
      <c r="E40" s="72">
        <f>F40+G40</f>
        <v>0</v>
      </c>
      <c r="F40" s="96"/>
      <c r="G40" s="81"/>
      <c r="H40" s="90" t="s">
        <v>12</v>
      </c>
      <c r="I40" s="92"/>
      <c r="J40" s="92">
        <v>5.2</v>
      </c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</row>
    <row r="41" spans="1:30" s="107" customFormat="1" ht="28.9" customHeight="1">
      <c r="A41" s="94" t="s">
        <v>182</v>
      </c>
      <c r="B41" s="72"/>
      <c r="C41" s="110"/>
      <c r="D41" s="111"/>
      <c r="E41" s="72"/>
      <c r="F41" s="117"/>
      <c r="G41" s="111"/>
      <c r="H41" s="74" t="s">
        <v>248</v>
      </c>
      <c r="I41" s="99">
        <f t="shared" ref="I41:J43" si="0">I42</f>
        <v>46.2</v>
      </c>
      <c r="J41" s="99">
        <f t="shared" si="0"/>
        <v>26</v>
      </c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</row>
    <row r="42" spans="1:30" s="107" customFormat="1" ht="81.75" customHeight="1">
      <c r="A42" s="94" t="s">
        <v>101</v>
      </c>
      <c r="B42" s="72"/>
      <c r="C42" s="110"/>
      <c r="D42" s="111"/>
      <c r="E42" s="72"/>
      <c r="F42" s="117"/>
      <c r="G42" s="111"/>
      <c r="H42" s="101" t="s">
        <v>102</v>
      </c>
      <c r="I42" s="99">
        <f t="shared" si="0"/>
        <v>46.2</v>
      </c>
      <c r="J42" s="99">
        <f t="shared" si="0"/>
        <v>26</v>
      </c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</row>
    <row r="43" spans="1:30" s="107" customFormat="1" ht="105.75" customHeight="1">
      <c r="A43" s="87" t="s">
        <v>183</v>
      </c>
      <c r="B43" s="72">
        <f>C43+D43</f>
        <v>0</v>
      </c>
      <c r="C43" s="104"/>
      <c r="D43" s="105"/>
      <c r="E43" s="72">
        <f>F43+G43</f>
        <v>0</v>
      </c>
      <c r="F43" s="104"/>
      <c r="G43" s="105"/>
      <c r="H43" s="101" t="s">
        <v>264</v>
      </c>
      <c r="I43" s="99">
        <v>46.2</v>
      </c>
      <c r="J43" s="99">
        <f t="shared" si="0"/>
        <v>26</v>
      </c>
      <c r="K43" s="111"/>
      <c r="L43" s="111"/>
      <c r="M43" s="111"/>
      <c r="N43" s="111"/>
      <c r="O43" s="111"/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</row>
    <row r="44" spans="1:30" s="107" customFormat="1" ht="107.25" customHeight="1">
      <c r="A44" s="108" t="s">
        <v>183</v>
      </c>
      <c r="B44" s="72">
        <f>C44+D44</f>
        <v>0</v>
      </c>
      <c r="C44" s="96"/>
      <c r="D44" s="81"/>
      <c r="E44" s="72">
        <f>F44+G44</f>
        <v>0</v>
      </c>
      <c r="F44" s="96"/>
      <c r="G44" s="81"/>
      <c r="H44" s="90" t="s">
        <v>96</v>
      </c>
      <c r="I44" s="98"/>
      <c r="J44" s="98">
        <v>26</v>
      </c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</row>
    <row r="45" spans="1:30" s="103" customFormat="1" ht="30" customHeight="1">
      <c r="A45" s="290" t="s">
        <v>392</v>
      </c>
      <c r="B45" s="138"/>
      <c r="C45" s="167"/>
      <c r="D45" s="164"/>
      <c r="E45" s="138"/>
      <c r="F45" s="167"/>
      <c r="G45" s="164"/>
      <c r="H45" s="155"/>
      <c r="I45" s="295">
        <f>I46+I51</f>
        <v>99.5</v>
      </c>
      <c r="J45" s="295">
        <f>J46+J51</f>
        <v>51</v>
      </c>
      <c r="K45" s="102"/>
      <c r="L45" s="102"/>
      <c r="M45" s="102"/>
      <c r="N45" s="102"/>
      <c r="O45" s="102"/>
      <c r="P45" s="102"/>
      <c r="Q45" s="102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2"/>
      <c r="AC45" s="102"/>
      <c r="AD45" s="102"/>
    </row>
    <row r="46" spans="1:30" s="107" customFormat="1" ht="64.150000000000006" customHeight="1">
      <c r="A46" s="181" t="s">
        <v>389</v>
      </c>
      <c r="B46" s="72"/>
      <c r="C46" s="96"/>
      <c r="D46" s="81"/>
      <c r="E46" s="72"/>
      <c r="F46" s="96"/>
      <c r="G46" s="81"/>
      <c r="H46" s="155" t="s">
        <v>394</v>
      </c>
      <c r="I46" s="295">
        <f t="shared" ref="I46:J49" si="1">I47</f>
        <v>70</v>
      </c>
      <c r="J46" s="295">
        <f t="shared" si="1"/>
        <v>21.5</v>
      </c>
      <c r="K46" s="111"/>
      <c r="L46" s="111"/>
      <c r="M46" s="111"/>
      <c r="N46" s="111"/>
      <c r="O46" s="111"/>
      <c r="P46" s="111"/>
      <c r="Q46" s="111"/>
      <c r="R46" s="111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</row>
    <row r="47" spans="1:30" s="107" customFormat="1" ht="126" customHeight="1">
      <c r="A47" s="294" t="s">
        <v>390</v>
      </c>
      <c r="B47" s="72"/>
      <c r="C47" s="96"/>
      <c r="D47" s="81"/>
      <c r="E47" s="72"/>
      <c r="F47" s="96"/>
      <c r="G47" s="81"/>
      <c r="H47" s="155" t="s">
        <v>395</v>
      </c>
      <c r="I47" s="295">
        <f t="shared" si="1"/>
        <v>70</v>
      </c>
      <c r="J47" s="295">
        <f t="shared" si="1"/>
        <v>21.5</v>
      </c>
      <c r="K47" s="111"/>
      <c r="L47" s="111"/>
      <c r="M47" s="111"/>
      <c r="N47" s="111"/>
      <c r="O47" s="111"/>
      <c r="P47" s="111"/>
      <c r="Q47" s="111"/>
      <c r="R47" s="111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</row>
    <row r="48" spans="1:30" s="107" customFormat="1" ht="124.15" customHeight="1">
      <c r="A48" s="294" t="s">
        <v>391</v>
      </c>
      <c r="B48" s="72"/>
      <c r="C48" s="96"/>
      <c r="D48" s="81"/>
      <c r="E48" s="72"/>
      <c r="F48" s="96"/>
      <c r="G48" s="81"/>
      <c r="H48" s="155" t="s">
        <v>396</v>
      </c>
      <c r="I48" s="295">
        <f t="shared" si="1"/>
        <v>70</v>
      </c>
      <c r="J48" s="295">
        <f t="shared" si="1"/>
        <v>21.5</v>
      </c>
      <c r="K48" s="111"/>
      <c r="L48" s="111"/>
      <c r="M48" s="111"/>
      <c r="N48" s="111"/>
      <c r="O48" s="111"/>
      <c r="P48" s="111"/>
      <c r="Q48" s="111"/>
      <c r="R48" s="111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</row>
    <row r="49" spans="1:30" s="107" customFormat="1" ht="141.6" customHeight="1">
      <c r="A49" s="296" t="s">
        <v>393</v>
      </c>
      <c r="B49" s="72"/>
      <c r="C49" s="96"/>
      <c r="D49" s="81"/>
      <c r="E49" s="72"/>
      <c r="F49" s="96"/>
      <c r="G49" s="81"/>
      <c r="H49" s="90" t="s">
        <v>397</v>
      </c>
      <c r="I49" s="98">
        <f t="shared" si="1"/>
        <v>70</v>
      </c>
      <c r="J49" s="98">
        <f t="shared" si="1"/>
        <v>21.5</v>
      </c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</row>
    <row r="50" spans="1:30" s="107" customFormat="1" ht="144" customHeight="1">
      <c r="A50" s="296" t="s">
        <v>393</v>
      </c>
      <c r="B50" s="72"/>
      <c r="C50" s="96"/>
      <c r="D50" s="81"/>
      <c r="E50" s="72"/>
      <c r="F50" s="96"/>
      <c r="G50" s="81"/>
      <c r="H50" s="90" t="s">
        <v>398</v>
      </c>
      <c r="I50" s="98">
        <v>70</v>
      </c>
      <c r="J50" s="98">
        <v>21.5</v>
      </c>
      <c r="K50" s="111"/>
      <c r="L50" s="111"/>
      <c r="M50" s="111"/>
      <c r="N50" s="111"/>
      <c r="O50" s="111"/>
      <c r="P50" s="111"/>
      <c r="Q50" s="111"/>
      <c r="R50" s="111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</row>
    <row r="51" spans="1:30" ht="55.5" customHeight="1">
      <c r="A51" s="87" t="s">
        <v>117</v>
      </c>
      <c r="B51" s="72"/>
      <c r="C51" s="104"/>
      <c r="D51" s="105"/>
      <c r="E51" s="72"/>
      <c r="F51" s="104"/>
      <c r="G51" s="105"/>
      <c r="H51" s="101" t="s">
        <v>287</v>
      </c>
      <c r="I51" s="99">
        <f>I52</f>
        <v>29.5</v>
      </c>
      <c r="J51" s="99">
        <f>J52</f>
        <v>29.5</v>
      </c>
      <c r="K51" s="118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</row>
    <row r="52" spans="1:30" s="121" customFormat="1" ht="27" customHeight="1">
      <c r="A52" s="87" t="s">
        <v>190</v>
      </c>
      <c r="B52" s="72"/>
      <c r="C52" s="104"/>
      <c r="D52" s="105"/>
      <c r="E52" s="72"/>
      <c r="F52" s="104"/>
      <c r="G52" s="105"/>
      <c r="H52" s="101" t="s">
        <v>189</v>
      </c>
      <c r="I52" s="99">
        <f>I53</f>
        <v>29.5</v>
      </c>
      <c r="J52" s="99">
        <f>J53</f>
        <v>29.5</v>
      </c>
      <c r="K52" s="119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</row>
    <row r="53" spans="1:30" ht="30" customHeight="1">
      <c r="A53" s="108" t="s">
        <v>188</v>
      </c>
      <c r="B53" s="72"/>
      <c r="C53" s="96"/>
      <c r="D53" s="81"/>
      <c r="E53" s="72"/>
      <c r="F53" s="96"/>
      <c r="G53" s="81"/>
      <c r="H53" s="90" t="s">
        <v>118</v>
      </c>
      <c r="I53" s="98">
        <v>29.5</v>
      </c>
      <c r="J53" s="98">
        <v>29.5</v>
      </c>
      <c r="K53" s="118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</row>
    <row r="54" spans="1:30" s="121" customFormat="1" ht="32.25" hidden="1" customHeight="1">
      <c r="A54" s="87" t="s">
        <v>339</v>
      </c>
      <c r="B54" s="72"/>
      <c r="C54" s="104"/>
      <c r="D54" s="105"/>
      <c r="E54" s="72"/>
      <c r="F54" s="104"/>
      <c r="G54" s="105"/>
      <c r="H54" s="90" t="s">
        <v>340</v>
      </c>
      <c r="I54" s="122">
        <f>I55</f>
        <v>0</v>
      </c>
      <c r="J54" s="99">
        <f>J55</f>
        <v>0</v>
      </c>
      <c r="K54" s="119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</row>
    <row r="55" spans="1:30" ht="42" hidden="1" customHeight="1">
      <c r="A55" s="108" t="s">
        <v>341</v>
      </c>
      <c r="B55" s="72"/>
      <c r="C55" s="96"/>
      <c r="D55" s="81"/>
      <c r="E55" s="72"/>
      <c r="F55" s="96"/>
      <c r="G55" s="81"/>
      <c r="H55" s="90" t="s">
        <v>343</v>
      </c>
      <c r="I55" s="123">
        <f>I56</f>
        <v>0</v>
      </c>
      <c r="J55" s="98">
        <f>J56</f>
        <v>0</v>
      </c>
      <c r="K55" s="118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</row>
    <row r="56" spans="1:30" ht="54.75" hidden="1" customHeight="1">
      <c r="A56" s="108" t="s">
        <v>342</v>
      </c>
      <c r="B56" s="72"/>
      <c r="C56" s="96"/>
      <c r="D56" s="81"/>
      <c r="E56" s="72"/>
      <c r="F56" s="96"/>
      <c r="G56" s="81"/>
      <c r="H56" s="90" t="s">
        <v>344</v>
      </c>
      <c r="I56" s="123"/>
      <c r="J56" s="98"/>
      <c r="K56" s="118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</row>
    <row r="57" spans="1:30" s="121" customFormat="1" ht="36.75" hidden="1" customHeight="1">
      <c r="A57" s="87" t="s">
        <v>85</v>
      </c>
      <c r="B57" s="72"/>
      <c r="C57" s="104"/>
      <c r="D57" s="105"/>
      <c r="E57" s="72"/>
      <c r="F57" s="104"/>
      <c r="G57" s="105"/>
      <c r="H57" s="101" t="s">
        <v>86</v>
      </c>
      <c r="I57" s="124">
        <f>I58</f>
        <v>0</v>
      </c>
      <c r="J57" s="99">
        <f>J58</f>
        <v>0</v>
      </c>
      <c r="K57" s="119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</row>
    <row r="58" spans="1:30" ht="36.75" hidden="1" customHeight="1">
      <c r="A58" s="108" t="s">
        <v>87</v>
      </c>
      <c r="B58" s="125"/>
      <c r="C58" s="96"/>
      <c r="D58" s="81"/>
      <c r="E58" s="125"/>
      <c r="F58" s="96"/>
      <c r="G58" s="81"/>
      <c r="H58" s="90" t="s">
        <v>88</v>
      </c>
      <c r="I58" s="126">
        <f>I59</f>
        <v>0</v>
      </c>
      <c r="J58" s="98">
        <f>J59</f>
        <v>0</v>
      </c>
      <c r="K58" s="127"/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</row>
    <row r="59" spans="1:30" s="121" customFormat="1" ht="36.75" hidden="1" customHeight="1">
      <c r="A59" s="108" t="s">
        <v>90</v>
      </c>
      <c r="B59" s="72"/>
      <c r="C59" s="104"/>
      <c r="D59" s="105"/>
      <c r="E59" s="72"/>
      <c r="F59" s="104"/>
      <c r="G59" s="105"/>
      <c r="H59" s="90" t="s">
        <v>274</v>
      </c>
      <c r="I59" s="126">
        <v>0</v>
      </c>
      <c r="J59" s="98"/>
      <c r="K59" s="119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</row>
    <row r="60" spans="1:30" ht="26.25" customHeight="1">
      <c r="A60" s="94" t="s">
        <v>288</v>
      </c>
      <c r="B60" s="72" t="e">
        <f>C60+D60</f>
        <v>#REF!</v>
      </c>
      <c r="C60" s="73" t="e">
        <f>#REF!</f>
        <v>#REF!</v>
      </c>
      <c r="D60" s="73" t="e">
        <f>#REF!</f>
        <v>#REF!</v>
      </c>
      <c r="E60" s="72" t="e">
        <f>F60+G60</f>
        <v>#REF!</v>
      </c>
      <c r="F60" s="73" t="e">
        <f>#REF!+F115</f>
        <v>#REF!</v>
      </c>
      <c r="G60" s="73" t="e">
        <f>#REF!+G115</f>
        <v>#REF!</v>
      </c>
      <c r="H60" s="74" t="s">
        <v>124</v>
      </c>
      <c r="I60" s="99">
        <f>I65</f>
        <v>15930.900000000001</v>
      </c>
      <c r="J60" s="99">
        <f>J65</f>
        <v>7551.7000000000007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</row>
    <row r="61" spans="1:30" s="78" customFormat="1" ht="45.75" hidden="1" customHeight="1">
      <c r="A61" s="95" t="s">
        <v>125</v>
      </c>
      <c r="B61" s="72" t="e">
        <f>C61+D61</f>
        <v>#REF!</v>
      </c>
      <c r="C61" s="100" t="e">
        <f>#REF!+#REF!</f>
        <v>#REF!</v>
      </c>
      <c r="D61" s="100" t="e">
        <f>#REF!</f>
        <v>#REF!</v>
      </c>
      <c r="E61" s="72" t="e">
        <f>F61+G61</f>
        <v>#REF!</v>
      </c>
      <c r="F61" s="100" t="e">
        <f>#REF!+#REF!</f>
        <v>#REF!</v>
      </c>
      <c r="G61" s="100" t="e">
        <f>#REF!+#REF!</f>
        <v>#REF!</v>
      </c>
      <c r="H61" s="82" t="s">
        <v>126</v>
      </c>
      <c r="I61" s="99"/>
      <c r="J61" s="99"/>
      <c r="K61" s="129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</row>
    <row r="62" spans="1:30" ht="15.75" hidden="1" customHeight="1">
      <c r="A62" s="108"/>
      <c r="B62" s="72">
        <f>C62+D62</f>
        <v>0</v>
      </c>
      <c r="C62" s="96"/>
      <c r="D62" s="81"/>
      <c r="E62" s="72">
        <f>F62+G62</f>
        <v>0</v>
      </c>
      <c r="F62" s="96"/>
      <c r="G62" s="81"/>
      <c r="H62" s="90"/>
      <c r="I62" s="116"/>
      <c r="J62" s="116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</row>
    <row r="63" spans="1:30" ht="18.75" hidden="1" customHeight="1">
      <c r="A63" s="108"/>
      <c r="B63" s="72"/>
      <c r="C63" s="96"/>
      <c r="D63" s="81"/>
      <c r="E63" s="72"/>
      <c r="F63" s="96"/>
      <c r="G63" s="81"/>
      <c r="H63" s="90"/>
      <c r="I63" s="116"/>
      <c r="J63" s="116"/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</row>
    <row r="64" spans="1:30" ht="83.25" hidden="1" customHeight="1">
      <c r="A64" s="108"/>
      <c r="B64" s="72"/>
      <c r="C64" s="96"/>
      <c r="D64" s="81"/>
      <c r="E64" s="72"/>
      <c r="F64" s="96"/>
      <c r="G64" s="81"/>
      <c r="H64" s="90"/>
      <c r="I64" s="116"/>
      <c r="J64" s="116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</row>
    <row r="65" spans="1:30" ht="40.5" customHeight="1">
      <c r="A65" s="87" t="s">
        <v>289</v>
      </c>
      <c r="B65" s="72"/>
      <c r="C65" s="104"/>
      <c r="D65" s="105"/>
      <c r="E65" s="72"/>
      <c r="F65" s="104"/>
      <c r="G65" s="105"/>
      <c r="H65" s="74" t="s">
        <v>292</v>
      </c>
      <c r="I65" s="116">
        <f>I66+I74+I83+I94+I96</f>
        <v>15930.900000000001</v>
      </c>
      <c r="J65" s="116">
        <f>J66+J74+J83+J94+J96</f>
        <v>7551.7000000000007</v>
      </c>
      <c r="K65" s="109"/>
      <c r="L65" s="109"/>
      <c r="M65" s="109"/>
      <c r="N65" s="109"/>
      <c r="O65" s="109"/>
      <c r="P65" s="109"/>
      <c r="Q65" s="109"/>
      <c r="R65" s="109"/>
      <c r="S65" s="109"/>
      <c r="T65" s="109"/>
      <c r="U65" s="109"/>
      <c r="V65" s="109"/>
      <c r="W65" s="109"/>
      <c r="X65" s="109"/>
      <c r="Y65" s="109"/>
      <c r="Z65" s="109"/>
      <c r="AA65" s="109"/>
      <c r="AB65" s="109"/>
      <c r="AC65" s="109"/>
      <c r="AD65" s="109"/>
    </row>
    <row r="66" spans="1:30" ht="30.75" customHeight="1">
      <c r="A66" s="87" t="s">
        <v>273</v>
      </c>
      <c r="B66" s="72"/>
      <c r="C66" s="104"/>
      <c r="D66" s="105"/>
      <c r="E66" s="72"/>
      <c r="F66" s="104"/>
      <c r="G66" s="105"/>
      <c r="H66" s="74" t="s">
        <v>15</v>
      </c>
      <c r="I66" s="116">
        <f>I67+I71</f>
        <v>9802.7000000000007</v>
      </c>
      <c r="J66" s="116">
        <f>J67+J71</f>
        <v>5000.2000000000007</v>
      </c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09"/>
      <c r="Z66" s="109"/>
      <c r="AA66" s="109"/>
      <c r="AB66" s="109"/>
      <c r="AC66" s="109"/>
      <c r="AD66" s="109"/>
    </row>
    <row r="67" spans="1:30" ht="26.25" customHeight="1">
      <c r="A67" s="87" t="s">
        <v>307</v>
      </c>
      <c r="B67" s="72"/>
      <c r="C67" s="104"/>
      <c r="D67" s="105"/>
      <c r="E67" s="72"/>
      <c r="F67" s="104"/>
      <c r="G67" s="105"/>
      <c r="H67" s="74" t="s">
        <v>14</v>
      </c>
      <c r="I67" s="116">
        <f>I68+I70</f>
        <v>5143.1000000000004</v>
      </c>
      <c r="J67" s="116">
        <f>J68+J70</f>
        <v>2571.6000000000004</v>
      </c>
      <c r="K67" s="109"/>
      <c r="L67" s="109"/>
      <c r="M67" s="109"/>
      <c r="N67" s="109"/>
      <c r="O67" s="109"/>
      <c r="P67" s="109"/>
      <c r="Q67" s="109"/>
      <c r="R67" s="109"/>
      <c r="S67" s="109"/>
      <c r="T67" s="109"/>
      <c r="U67" s="109"/>
      <c r="V67" s="109"/>
      <c r="W67" s="109"/>
      <c r="X67" s="109"/>
      <c r="Y67" s="109"/>
      <c r="Z67" s="109"/>
      <c r="AA67" s="109"/>
      <c r="AB67" s="109"/>
      <c r="AC67" s="109"/>
      <c r="AD67" s="109"/>
    </row>
    <row r="68" spans="1:30" ht="52.5" customHeight="1">
      <c r="A68" s="108" t="s">
        <v>252</v>
      </c>
      <c r="B68" s="125"/>
      <c r="C68" s="96"/>
      <c r="D68" s="81"/>
      <c r="E68" s="125"/>
      <c r="F68" s="96"/>
      <c r="G68" s="81"/>
      <c r="H68" s="82" t="s">
        <v>13</v>
      </c>
      <c r="I68" s="113">
        <v>2062.9</v>
      </c>
      <c r="J68" s="113">
        <v>1031.4000000000001</v>
      </c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09"/>
      <c r="Z68" s="109"/>
      <c r="AA68" s="109"/>
      <c r="AB68" s="109"/>
      <c r="AC68" s="109"/>
      <c r="AD68" s="109"/>
    </row>
    <row r="69" spans="1:30" ht="3" hidden="1" customHeight="1">
      <c r="A69" s="79" t="s">
        <v>197</v>
      </c>
      <c r="B69" s="72"/>
      <c r="C69" s="96"/>
      <c r="D69" s="81"/>
      <c r="E69" s="72"/>
      <c r="F69" s="96"/>
      <c r="G69" s="81"/>
      <c r="H69" s="82" t="s">
        <v>198</v>
      </c>
      <c r="I69" s="130"/>
      <c r="J69" s="130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</row>
    <row r="70" spans="1:30" ht="54" customHeight="1">
      <c r="A70" s="108" t="s">
        <v>253</v>
      </c>
      <c r="B70" s="125"/>
      <c r="C70" s="96"/>
      <c r="D70" s="81"/>
      <c r="E70" s="125"/>
      <c r="F70" s="96"/>
      <c r="G70" s="81"/>
      <c r="H70" s="82" t="s">
        <v>13</v>
      </c>
      <c r="I70" s="130">
        <v>3080.2</v>
      </c>
      <c r="J70" s="130">
        <v>1540.2</v>
      </c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</row>
    <row r="71" spans="1:30" s="121" customFormat="1" ht="16.5" customHeight="1">
      <c r="A71" s="290" t="s">
        <v>16</v>
      </c>
      <c r="B71" s="138"/>
      <c r="C71" s="167"/>
      <c r="D71" s="164"/>
      <c r="E71" s="138"/>
      <c r="F71" s="167"/>
      <c r="G71" s="164"/>
      <c r="H71" s="74" t="s">
        <v>17</v>
      </c>
      <c r="I71" s="168">
        <f>I72</f>
        <v>4659.6000000000004</v>
      </c>
      <c r="J71" s="168">
        <f>J72</f>
        <v>2428.6</v>
      </c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  <c r="W71" s="120"/>
      <c r="X71" s="120"/>
      <c r="Y71" s="120"/>
      <c r="Z71" s="120"/>
      <c r="AA71" s="120"/>
      <c r="AB71" s="120"/>
      <c r="AC71" s="120"/>
      <c r="AD71" s="120"/>
    </row>
    <row r="72" spans="1:30" ht="29.25" customHeight="1">
      <c r="A72" s="152" t="s">
        <v>18</v>
      </c>
      <c r="B72" s="147"/>
      <c r="C72" s="148"/>
      <c r="D72" s="149"/>
      <c r="E72" s="147"/>
      <c r="F72" s="148"/>
      <c r="G72" s="149"/>
      <c r="H72" s="144" t="s">
        <v>31</v>
      </c>
      <c r="I72" s="169">
        <f>I73</f>
        <v>4659.6000000000004</v>
      </c>
      <c r="J72" s="169">
        <f>J73</f>
        <v>2428.6</v>
      </c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8"/>
      <c r="Z72" s="128"/>
      <c r="AA72" s="128"/>
      <c r="AB72" s="128"/>
      <c r="AC72" s="128"/>
      <c r="AD72" s="128"/>
    </row>
    <row r="73" spans="1:30" ht="54" customHeight="1">
      <c r="A73" s="108" t="s">
        <v>185</v>
      </c>
      <c r="B73" s="125"/>
      <c r="C73" s="96"/>
      <c r="D73" s="81"/>
      <c r="E73" s="125"/>
      <c r="F73" s="96"/>
      <c r="G73" s="81"/>
      <c r="H73" s="144" t="s">
        <v>31</v>
      </c>
      <c r="I73" s="130">
        <f>4657.3+2.3</f>
        <v>4659.6000000000004</v>
      </c>
      <c r="J73" s="130">
        <v>2428.6</v>
      </c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</row>
    <row r="74" spans="1:30" ht="29.25" customHeight="1" thickBot="1">
      <c r="A74" s="133" t="s">
        <v>272</v>
      </c>
      <c r="B74" s="72"/>
      <c r="C74" s="96"/>
      <c r="D74" s="81"/>
      <c r="E74" s="72"/>
      <c r="F74" s="96"/>
      <c r="G74" s="81"/>
      <c r="H74" s="101" t="s">
        <v>21</v>
      </c>
      <c r="I74" s="131">
        <f>I75+I77</f>
        <v>398.2</v>
      </c>
      <c r="J74" s="131">
        <f>J75+J77</f>
        <v>124.30000000000001</v>
      </c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</row>
    <row r="75" spans="1:30" ht="55.5" customHeight="1" thickBot="1">
      <c r="A75" s="133" t="s">
        <v>293</v>
      </c>
      <c r="B75" s="72"/>
      <c r="C75" s="96"/>
      <c r="D75" s="81"/>
      <c r="E75" s="72"/>
      <c r="F75" s="96"/>
      <c r="G75" s="81"/>
      <c r="H75" s="101" t="s">
        <v>20</v>
      </c>
      <c r="I75" s="131">
        <f>I76</f>
        <v>139.80000000000001</v>
      </c>
      <c r="J75" s="131">
        <f>J76</f>
        <v>69.900000000000006</v>
      </c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</row>
    <row r="76" spans="1:30" ht="80.25" customHeight="1" thickBot="1">
      <c r="A76" s="132" t="s">
        <v>214</v>
      </c>
      <c r="B76" s="72"/>
      <c r="C76" s="96"/>
      <c r="D76" s="81"/>
      <c r="E76" s="72"/>
      <c r="F76" s="96"/>
      <c r="G76" s="81"/>
      <c r="H76" s="90" t="s">
        <v>19</v>
      </c>
      <c r="I76" s="130">
        <v>139.80000000000001</v>
      </c>
      <c r="J76" s="130">
        <v>69.900000000000006</v>
      </c>
      <c r="K76" s="109"/>
      <c r="L76" s="109"/>
      <c r="M76" s="109"/>
      <c r="N76" s="109"/>
      <c r="O76" s="109"/>
      <c r="P76" s="109"/>
      <c r="Q76" s="109"/>
      <c r="R76" s="109"/>
      <c r="S76" s="109"/>
      <c r="T76" s="109"/>
      <c r="U76" s="109"/>
      <c r="V76" s="109"/>
      <c r="W76" s="109"/>
      <c r="X76" s="109"/>
      <c r="Y76" s="109"/>
      <c r="Z76" s="109"/>
      <c r="AA76" s="109"/>
      <c r="AB76" s="109"/>
      <c r="AC76" s="109"/>
      <c r="AD76" s="109"/>
    </row>
    <row r="77" spans="1:30" ht="54.75" customHeight="1" thickBot="1">
      <c r="A77" s="133" t="s">
        <v>294</v>
      </c>
      <c r="B77" s="72"/>
      <c r="C77" s="96"/>
      <c r="D77" s="81"/>
      <c r="E77" s="72"/>
      <c r="F77" s="96"/>
      <c r="G77" s="81"/>
      <c r="H77" s="101" t="s">
        <v>23</v>
      </c>
      <c r="I77" s="131">
        <f>I78</f>
        <v>258.39999999999998</v>
      </c>
      <c r="J77" s="131">
        <f>J78</f>
        <v>54.4</v>
      </c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</row>
    <row r="78" spans="1:30" ht="56.25" customHeight="1" thickBot="1">
      <c r="A78" s="133" t="s">
        <v>186</v>
      </c>
      <c r="B78" s="72"/>
      <c r="C78" s="96"/>
      <c r="D78" s="81"/>
      <c r="E78" s="72"/>
      <c r="F78" s="96"/>
      <c r="G78" s="81"/>
      <c r="H78" s="101" t="s">
        <v>22</v>
      </c>
      <c r="I78" s="131">
        <f>SUM(I79:I82)</f>
        <v>258.39999999999998</v>
      </c>
      <c r="J78" s="131">
        <f>SUM(J79:J82)</f>
        <v>54.4</v>
      </c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</row>
    <row r="79" spans="1:30" ht="118.5" hidden="1" customHeight="1" thickBot="1">
      <c r="A79" s="132" t="s">
        <v>71</v>
      </c>
      <c r="B79" s="72"/>
      <c r="C79" s="96"/>
      <c r="D79" s="81"/>
      <c r="E79" s="72"/>
      <c r="F79" s="96"/>
      <c r="G79" s="81"/>
      <c r="H79" s="90" t="s">
        <v>296</v>
      </c>
      <c r="I79" s="130"/>
      <c r="J79" s="130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</row>
    <row r="80" spans="1:30" ht="57.75" hidden="1" customHeight="1" thickBot="1">
      <c r="A80" s="132" t="s">
        <v>91</v>
      </c>
      <c r="B80" s="72"/>
      <c r="C80" s="96"/>
      <c r="D80" s="81"/>
      <c r="E80" s="72"/>
      <c r="F80" s="96"/>
      <c r="G80" s="81"/>
      <c r="H80" s="90" t="s">
        <v>296</v>
      </c>
      <c r="I80" s="130"/>
      <c r="J80" s="130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</row>
    <row r="81" spans="1:30" ht="105.75" customHeight="1" thickBot="1">
      <c r="A81" s="132" t="s">
        <v>133</v>
      </c>
      <c r="B81" s="72"/>
      <c r="C81" s="96"/>
      <c r="D81" s="81"/>
      <c r="E81" s="72"/>
      <c r="F81" s="96"/>
      <c r="G81" s="81"/>
      <c r="H81" s="90" t="s">
        <v>296</v>
      </c>
      <c r="I81" s="130">
        <v>204</v>
      </c>
      <c r="J81" s="130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</row>
    <row r="82" spans="1:30" ht="79.5" customHeight="1" thickBot="1">
      <c r="A82" s="132" t="s">
        <v>187</v>
      </c>
      <c r="B82" s="72"/>
      <c r="C82" s="96"/>
      <c r="D82" s="81"/>
      <c r="E82" s="72"/>
      <c r="F82" s="96"/>
      <c r="G82" s="81"/>
      <c r="H82" s="90" t="s">
        <v>24</v>
      </c>
      <c r="I82" s="130">
        <v>54.4</v>
      </c>
      <c r="J82" s="130">
        <v>54.4</v>
      </c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</row>
    <row r="83" spans="1:30" ht="16.5" customHeight="1" thickBot="1">
      <c r="A83" s="133" t="s">
        <v>295</v>
      </c>
      <c r="B83" s="72"/>
      <c r="C83" s="96"/>
      <c r="D83" s="81"/>
      <c r="E83" s="72"/>
      <c r="F83" s="96"/>
      <c r="G83" s="81"/>
      <c r="H83" s="101" t="s">
        <v>25</v>
      </c>
      <c r="I83" s="131">
        <f>I89+I84</f>
        <v>5730</v>
      </c>
      <c r="J83" s="131">
        <f>J89+J84</f>
        <v>2427.1999999999998</v>
      </c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</row>
    <row r="84" spans="1:30" ht="96" customHeight="1" thickBot="1">
      <c r="A84" s="133" t="s">
        <v>27</v>
      </c>
      <c r="B84" s="72"/>
      <c r="C84" s="96"/>
      <c r="D84" s="81"/>
      <c r="E84" s="72"/>
      <c r="F84" s="96"/>
      <c r="G84" s="81"/>
      <c r="H84" s="101" t="s">
        <v>28</v>
      </c>
      <c r="I84" s="131">
        <f>I85</f>
        <v>283.2</v>
      </c>
      <c r="J84" s="131">
        <f>J85</f>
        <v>37.6</v>
      </c>
      <c r="K84" s="109"/>
      <c r="L84" s="109"/>
      <c r="M84" s="109"/>
      <c r="N84" s="109"/>
      <c r="O84" s="109"/>
      <c r="P84" s="109"/>
      <c r="Q84" s="109"/>
      <c r="R84" s="109"/>
      <c r="S84" s="109"/>
      <c r="T84" s="109"/>
      <c r="U84" s="109"/>
      <c r="V84" s="109"/>
      <c r="W84" s="109"/>
      <c r="X84" s="109"/>
      <c r="Y84" s="109"/>
      <c r="Z84" s="109"/>
      <c r="AA84" s="109"/>
      <c r="AB84" s="109"/>
      <c r="AC84" s="109"/>
      <c r="AD84" s="109"/>
    </row>
    <row r="85" spans="1:30" ht="106.5" customHeight="1" thickBot="1">
      <c r="A85" s="133" t="s">
        <v>29</v>
      </c>
      <c r="B85" s="72"/>
      <c r="C85" s="96"/>
      <c r="D85" s="81"/>
      <c r="E85" s="72"/>
      <c r="F85" s="96"/>
      <c r="G85" s="81"/>
      <c r="H85" s="101" t="s">
        <v>30</v>
      </c>
      <c r="I85" s="131">
        <f>I86+I87</f>
        <v>283.2</v>
      </c>
      <c r="J85" s="131">
        <f>J86+J87</f>
        <v>37.6</v>
      </c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</row>
    <row r="86" spans="1:30" ht="127.5" customHeight="1" thickBot="1">
      <c r="A86" s="170" t="s">
        <v>32</v>
      </c>
      <c r="B86" s="72"/>
      <c r="C86" s="96"/>
      <c r="D86" s="81"/>
      <c r="E86" s="72"/>
      <c r="F86" s="96"/>
      <c r="G86" s="81"/>
      <c r="H86" s="150" t="s">
        <v>30</v>
      </c>
      <c r="I86" s="169">
        <v>236.2</v>
      </c>
      <c r="J86" s="169">
        <v>22.6</v>
      </c>
      <c r="K86" s="109"/>
      <c r="L86" s="109"/>
      <c r="M86" s="109"/>
      <c r="N86" s="109"/>
      <c r="O86" s="109"/>
      <c r="P86" s="109"/>
      <c r="Q86" s="109"/>
      <c r="R86" s="109"/>
      <c r="S86" s="109"/>
      <c r="T86" s="109"/>
      <c r="U86" s="109"/>
      <c r="V86" s="109"/>
      <c r="W86" s="109"/>
      <c r="X86" s="109"/>
      <c r="Y86" s="109"/>
      <c r="Z86" s="109"/>
      <c r="AA86" s="109"/>
      <c r="AB86" s="109"/>
      <c r="AC86" s="109"/>
      <c r="AD86" s="109"/>
    </row>
    <row r="87" spans="1:30" ht="120.75" customHeight="1" thickBot="1">
      <c r="A87" s="170" t="s">
        <v>33</v>
      </c>
      <c r="B87" s="72"/>
      <c r="C87" s="96"/>
      <c r="D87" s="81"/>
      <c r="E87" s="72"/>
      <c r="F87" s="96"/>
      <c r="G87" s="81"/>
      <c r="H87" s="150" t="s">
        <v>30</v>
      </c>
      <c r="I87" s="169">
        <v>47</v>
      </c>
      <c r="J87" s="169">
        <v>15</v>
      </c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</row>
    <row r="88" spans="1:30" ht="29.25" customHeight="1" thickBot="1">
      <c r="A88" s="133" t="s">
        <v>175</v>
      </c>
      <c r="B88" s="72"/>
      <c r="C88" s="96"/>
      <c r="D88" s="81"/>
      <c r="E88" s="72"/>
      <c r="F88" s="96"/>
      <c r="G88" s="81"/>
      <c r="H88" s="101" t="s">
        <v>26</v>
      </c>
      <c r="I88" s="131">
        <f>I89</f>
        <v>5446.8</v>
      </c>
      <c r="J88" s="131">
        <f>J89</f>
        <v>2389.6</v>
      </c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</row>
    <row r="89" spans="1:30" ht="38.25" customHeight="1">
      <c r="A89" s="291" t="s">
        <v>184</v>
      </c>
      <c r="B89" s="72"/>
      <c r="C89" s="104"/>
      <c r="D89" s="105"/>
      <c r="E89" s="72"/>
      <c r="F89" s="104"/>
      <c r="G89" s="105"/>
      <c r="H89" s="101" t="s">
        <v>35</v>
      </c>
      <c r="I89" s="131">
        <f>SUM(I90:I93)</f>
        <v>5446.8</v>
      </c>
      <c r="J89" s="131">
        <f>SUM(J90:J93)</f>
        <v>2389.6</v>
      </c>
      <c r="K89" s="109"/>
      <c r="L89" s="109"/>
      <c r="M89" s="109"/>
      <c r="N89" s="109"/>
      <c r="O89" s="109"/>
      <c r="P89" s="109"/>
      <c r="Q89" s="109"/>
      <c r="R89" s="109"/>
      <c r="S89" s="109"/>
      <c r="T89" s="109"/>
      <c r="U89" s="109"/>
      <c r="V89" s="109"/>
      <c r="W89" s="109"/>
      <c r="X89" s="109"/>
      <c r="Y89" s="109"/>
      <c r="Z89" s="109"/>
      <c r="AA89" s="109"/>
      <c r="AB89" s="109"/>
      <c r="AC89" s="109"/>
      <c r="AD89" s="109"/>
    </row>
    <row r="90" spans="1:30" ht="130.5" customHeight="1">
      <c r="A90" s="292" t="s">
        <v>34</v>
      </c>
      <c r="B90" s="147"/>
      <c r="C90" s="148"/>
      <c r="D90" s="149"/>
      <c r="E90" s="147"/>
      <c r="F90" s="148"/>
      <c r="G90" s="149"/>
      <c r="H90" s="150" t="s">
        <v>36</v>
      </c>
      <c r="I90" s="171">
        <v>634.20000000000005</v>
      </c>
      <c r="J90" s="171"/>
      <c r="K90" s="128"/>
      <c r="L90" s="128"/>
      <c r="M90" s="128"/>
      <c r="N90" s="128"/>
      <c r="O90" s="128"/>
      <c r="P90" s="128"/>
      <c r="Q90" s="128"/>
      <c r="R90" s="128"/>
      <c r="S90" s="128"/>
      <c r="T90" s="128"/>
      <c r="U90" s="128"/>
      <c r="V90" s="128"/>
      <c r="W90" s="128"/>
      <c r="X90" s="128"/>
      <c r="Y90" s="128"/>
      <c r="Z90" s="128"/>
      <c r="AA90" s="128"/>
      <c r="AB90" s="128"/>
      <c r="AC90" s="128"/>
      <c r="AD90" s="128"/>
    </row>
    <row r="91" spans="1:30" ht="154.5" customHeight="1">
      <c r="A91" s="134" t="s">
        <v>37</v>
      </c>
      <c r="B91" s="125"/>
      <c r="C91" s="96"/>
      <c r="D91" s="81"/>
      <c r="E91" s="125"/>
      <c r="F91" s="96"/>
      <c r="G91" s="81"/>
      <c r="H91" s="90" t="s">
        <v>36</v>
      </c>
      <c r="I91" s="135">
        <f>2096.9+137.7</f>
        <v>2234.6</v>
      </c>
      <c r="J91" s="136">
        <v>1172.8</v>
      </c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</row>
    <row r="92" spans="1:30" ht="128.25" customHeight="1">
      <c r="A92" s="134" t="s">
        <v>38</v>
      </c>
      <c r="B92" s="125"/>
      <c r="C92" s="96"/>
      <c r="D92" s="81"/>
      <c r="E92" s="125"/>
      <c r="F92" s="96"/>
      <c r="G92" s="81"/>
      <c r="H92" s="90" t="s">
        <v>36</v>
      </c>
      <c r="I92" s="135">
        <v>181.7</v>
      </c>
      <c r="J92" s="136">
        <v>20.5</v>
      </c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</row>
    <row r="93" spans="1:30" ht="135.6" customHeight="1">
      <c r="A93" s="134" t="s">
        <v>39</v>
      </c>
      <c r="B93" s="125"/>
      <c r="C93" s="96"/>
      <c r="D93" s="81"/>
      <c r="E93" s="125"/>
      <c r="F93" s="96"/>
      <c r="G93" s="81"/>
      <c r="H93" s="90" t="s">
        <v>36</v>
      </c>
      <c r="I93" s="135">
        <f>2396.3</f>
        <v>2396.3000000000002</v>
      </c>
      <c r="J93" s="136">
        <v>1196.3</v>
      </c>
      <c r="K93" s="109"/>
      <c r="L93" s="109"/>
      <c r="M93" s="109"/>
      <c r="N93" s="109"/>
      <c r="O93" s="109"/>
      <c r="P93" s="109"/>
      <c r="Q93" s="109"/>
      <c r="R93" s="109"/>
      <c r="S93" s="109"/>
      <c r="T93" s="109"/>
      <c r="U93" s="109"/>
      <c r="V93" s="109"/>
      <c r="W93" s="109"/>
      <c r="X93" s="109"/>
      <c r="Y93" s="109"/>
      <c r="Z93" s="109"/>
      <c r="AA93" s="109"/>
      <c r="AB93" s="109"/>
      <c r="AC93" s="109"/>
      <c r="AD93" s="109"/>
    </row>
    <row r="94" spans="1:30" s="121" customFormat="1" ht="118.9" customHeight="1">
      <c r="A94" s="173" t="s">
        <v>413</v>
      </c>
      <c r="B94" s="138"/>
      <c r="C94" s="167"/>
      <c r="D94" s="164"/>
      <c r="E94" s="138"/>
      <c r="F94" s="167"/>
      <c r="G94" s="164"/>
      <c r="H94" s="178" t="s">
        <v>41</v>
      </c>
      <c r="I94" s="174"/>
      <c r="J94" s="175">
        <f>J95</f>
        <v>93.6</v>
      </c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</row>
    <row r="95" spans="1:30" ht="108" customHeight="1">
      <c r="A95" s="172" t="s">
        <v>414</v>
      </c>
      <c r="B95" s="125"/>
      <c r="C95" s="96"/>
      <c r="D95" s="81"/>
      <c r="E95" s="125"/>
      <c r="F95" s="96"/>
      <c r="G95" s="81"/>
      <c r="H95" s="150" t="s">
        <v>42</v>
      </c>
      <c r="I95" s="135"/>
      <c r="J95" s="136">
        <v>93.6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</row>
    <row r="96" spans="1:30" s="121" customFormat="1" ht="58.5" customHeight="1">
      <c r="A96" s="173" t="s">
        <v>40</v>
      </c>
      <c r="B96" s="138"/>
      <c r="C96" s="167"/>
      <c r="D96" s="164"/>
      <c r="E96" s="138"/>
      <c r="F96" s="167"/>
      <c r="G96" s="164"/>
      <c r="H96" s="178" t="s">
        <v>69</v>
      </c>
      <c r="I96" s="175"/>
      <c r="J96" s="175">
        <f>J97</f>
        <v>-93.6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</row>
    <row r="97" spans="1:30" ht="65.25" customHeight="1">
      <c r="A97" s="176" t="s">
        <v>350</v>
      </c>
      <c r="B97" s="147"/>
      <c r="C97" s="148"/>
      <c r="D97" s="149"/>
      <c r="E97" s="147"/>
      <c r="F97" s="148"/>
      <c r="G97" s="149"/>
      <c r="H97" s="150" t="s">
        <v>43</v>
      </c>
      <c r="I97" s="171"/>
      <c r="J97" s="177">
        <v>-93.6</v>
      </c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</row>
    <row r="98" spans="1:30" ht="47.25" hidden="1" customHeight="1">
      <c r="A98" s="137" t="s">
        <v>68</v>
      </c>
      <c r="B98" s="138"/>
      <c r="C98" s="139"/>
      <c r="D98" s="102"/>
      <c r="E98" s="138"/>
      <c r="F98" s="140"/>
      <c r="G98" s="102"/>
      <c r="H98" s="141" t="s">
        <v>69</v>
      </c>
      <c r="I98" s="142">
        <f>I99</f>
        <v>0</v>
      </c>
      <c r="J98" s="142">
        <f>J99</f>
        <v>0</v>
      </c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</row>
    <row r="99" spans="1:30" ht="49.5" hidden="1" customHeight="1">
      <c r="A99" s="143" t="s">
        <v>67</v>
      </c>
      <c r="B99" s="72"/>
      <c r="C99" s="110"/>
      <c r="D99" s="111"/>
      <c r="E99" s="72"/>
      <c r="F99" s="117"/>
      <c r="G99" s="111"/>
      <c r="H99" s="144" t="s">
        <v>70</v>
      </c>
      <c r="I99" s="145"/>
      <c r="J99" s="145"/>
      <c r="K99" s="109"/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</row>
    <row r="100" spans="1:30" ht="10.5" hidden="1" customHeight="1">
      <c r="A100" s="146"/>
      <c r="B100" s="147"/>
      <c r="C100" s="148"/>
      <c r="D100" s="149"/>
      <c r="E100" s="147"/>
      <c r="F100" s="148"/>
      <c r="G100" s="149"/>
      <c r="H100" s="150"/>
      <c r="I100" s="151"/>
      <c r="J100" s="151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112"/>
      <c r="AC100" s="112"/>
      <c r="AD100" s="112"/>
    </row>
    <row r="101" spans="1:30" ht="46.5" hidden="1" customHeight="1">
      <c r="A101" s="87" t="s">
        <v>127</v>
      </c>
      <c r="B101" s="147"/>
      <c r="C101" s="148"/>
      <c r="D101" s="149"/>
      <c r="E101" s="147"/>
      <c r="F101" s="148"/>
      <c r="G101" s="149"/>
      <c r="H101" s="141" t="s">
        <v>128</v>
      </c>
      <c r="I101" s="99">
        <f>I102+I103</f>
        <v>0</v>
      </c>
      <c r="J101" s="99">
        <f>J102+J103</f>
        <v>0</v>
      </c>
      <c r="K101" s="109"/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</row>
    <row r="102" spans="1:30" ht="9.75" hidden="1" customHeight="1">
      <c r="A102" s="152" t="s">
        <v>129</v>
      </c>
      <c r="B102" s="125"/>
      <c r="C102" s="96"/>
      <c r="D102" s="81"/>
      <c r="E102" s="72"/>
      <c r="F102" s="96"/>
      <c r="G102" s="81"/>
      <c r="H102" s="150" t="s">
        <v>130</v>
      </c>
      <c r="I102" s="151"/>
      <c r="J102" s="151"/>
      <c r="K102" s="109"/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</row>
    <row r="103" spans="1:30" ht="10.5" hidden="1" customHeight="1">
      <c r="A103" s="152" t="s">
        <v>131</v>
      </c>
      <c r="B103" s="125"/>
      <c r="C103" s="96"/>
      <c r="D103" s="81"/>
      <c r="E103" s="72"/>
      <c r="F103" s="96"/>
      <c r="G103" s="81"/>
      <c r="H103" s="150" t="s">
        <v>130</v>
      </c>
      <c r="I103" s="113"/>
      <c r="J103" s="153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  <c r="Z103" s="112"/>
      <c r="AA103" s="112"/>
      <c r="AB103" s="112"/>
      <c r="AC103" s="112"/>
      <c r="AD103" s="112"/>
    </row>
    <row r="104" spans="1:30" ht="18.75" hidden="1" customHeight="1">
      <c r="A104" s="154"/>
      <c r="B104" s="114"/>
      <c r="C104" s="81"/>
      <c r="D104" s="81"/>
      <c r="E104" s="114"/>
      <c r="F104" s="81"/>
      <c r="G104" s="81"/>
      <c r="H104" s="155"/>
      <c r="I104" s="156"/>
      <c r="J104" s="156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</row>
    <row r="105" spans="1:30" ht="18.75" customHeight="1">
      <c r="J105" s="67"/>
    </row>
    <row r="106" spans="1:30" ht="30" customHeight="1">
      <c r="J106" s="67"/>
    </row>
    <row r="107" spans="1:30" ht="33.75" customHeight="1">
      <c r="J107" s="67"/>
    </row>
    <row r="108" spans="1:30" ht="24.75" customHeight="1">
      <c r="J108" s="67"/>
    </row>
    <row r="109" spans="1:30">
      <c r="J109" s="67"/>
    </row>
    <row r="110" spans="1:30">
      <c r="J110" s="67"/>
    </row>
    <row r="111" spans="1:30">
      <c r="J111" s="67"/>
    </row>
    <row r="112" spans="1:30">
      <c r="J112" s="67"/>
    </row>
    <row r="113" spans="10:10">
      <c r="J113" s="67"/>
    </row>
    <row r="114" spans="10:10">
      <c r="J114" s="67"/>
    </row>
    <row r="115" spans="10:10">
      <c r="J115" s="67"/>
    </row>
    <row r="116" spans="10:10">
      <c r="J116" s="160"/>
    </row>
    <row r="117" spans="10:10">
      <c r="J117" s="67"/>
    </row>
    <row r="118" spans="10:10">
      <c r="J118" s="67"/>
    </row>
    <row r="119" spans="10:10">
      <c r="J119" s="67"/>
    </row>
    <row r="120" spans="10:10">
      <c r="J120" s="67"/>
    </row>
    <row r="121" spans="10:10">
      <c r="J121" s="67"/>
    </row>
    <row r="122" spans="10:10">
      <c r="J122" s="67"/>
    </row>
    <row r="123" spans="10:10">
      <c r="J123" s="67"/>
    </row>
  </sheetData>
  <mergeCells count="5">
    <mergeCell ref="A2:J2"/>
    <mergeCell ref="A3:J3"/>
    <mergeCell ref="A4:J4"/>
    <mergeCell ref="I8:I9"/>
    <mergeCell ref="J8:J9"/>
  </mergeCells>
  <phoneticPr fontId="2" type="noConversion"/>
  <pageMargins left="0.98425196850393704" right="0" top="0.15748031496062992" bottom="0.39370078740157483" header="0.15748031496062992" footer="0.1968503937007874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N235"/>
  <sheetViews>
    <sheetView workbookViewId="0">
      <selection activeCell="M12" sqref="M12"/>
    </sheetView>
  </sheetViews>
  <sheetFormatPr defaultRowHeight="12.75"/>
  <cols>
    <col min="1" max="1" width="3.28515625" style="185" customWidth="1"/>
    <col min="2" max="2" width="37.42578125" style="185" customWidth="1"/>
    <col min="3" max="3" width="8.28515625" style="185" customWidth="1"/>
    <col min="4" max="4" width="6.140625" style="185" customWidth="1"/>
    <col min="5" max="5" width="6.5703125" style="185" customWidth="1"/>
    <col min="6" max="6" width="15.85546875" style="185" customWidth="1"/>
    <col min="7" max="7" width="6.85546875" style="185" customWidth="1"/>
    <col min="8" max="8" width="20.42578125" style="185" customWidth="1"/>
    <col min="9" max="9" width="1.28515625" style="185" hidden="1" customWidth="1"/>
    <col min="10" max="10" width="20.42578125" style="185" customWidth="1"/>
    <col min="11" max="11" width="4.140625" style="185" hidden="1" customWidth="1"/>
    <col min="12" max="16384" width="9.140625" style="185"/>
  </cols>
  <sheetData>
    <row r="1" spans="2:11">
      <c r="H1" s="329" t="s">
        <v>135</v>
      </c>
      <c r="I1" s="329"/>
      <c r="J1" s="329"/>
    </row>
    <row r="2" spans="2:11" ht="16.5" customHeight="1">
      <c r="B2" s="335" t="s">
        <v>415</v>
      </c>
      <c r="C2" s="335"/>
      <c r="D2" s="335"/>
      <c r="E2" s="335"/>
      <c r="F2" s="335"/>
      <c r="G2" s="335"/>
      <c r="H2" s="335"/>
      <c r="I2" s="335"/>
      <c r="J2" s="335"/>
      <c r="K2" s="335"/>
    </row>
    <row r="3" spans="2:11" ht="12.75" hidden="1" customHeight="1">
      <c r="B3" s="330" t="s">
        <v>385</v>
      </c>
      <c r="C3" s="330"/>
      <c r="D3" s="330"/>
      <c r="E3" s="330"/>
      <c r="F3" s="330"/>
      <c r="G3" s="330"/>
      <c r="H3" s="330"/>
      <c r="I3" s="330"/>
      <c r="J3" s="330"/>
    </row>
    <row r="4" spans="2:11" ht="30.75" customHeight="1" thickBot="1">
      <c r="B4" s="330"/>
      <c r="C4" s="330"/>
      <c r="D4" s="330"/>
      <c r="E4" s="330"/>
      <c r="F4" s="330"/>
      <c r="G4" s="330"/>
      <c r="H4" s="330"/>
      <c r="I4" s="330"/>
      <c r="J4" s="330"/>
    </row>
    <row r="5" spans="2:11">
      <c r="B5" s="333" t="s">
        <v>136</v>
      </c>
      <c r="C5" s="339" t="s">
        <v>286</v>
      </c>
      <c r="D5" s="331" t="s">
        <v>137</v>
      </c>
      <c r="E5" s="331" t="s">
        <v>138</v>
      </c>
      <c r="F5" s="331" t="s">
        <v>139</v>
      </c>
      <c r="G5" s="331" t="s">
        <v>172</v>
      </c>
      <c r="H5" s="336" t="s">
        <v>213</v>
      </c>
      <c r="I5" s="337"/>
      <c r="J5" s="338"/>
    </row>
    <row r="6" spans="2:11" ht="85.5" customHeight="1" thickBot="1">
      <c r="B6" s="334"/>
      <c r="C6" s="340"/>
      <c r="D6" s="332"/>
      <c r="E6" s="332"/>
      <c r="F6" s="332"/>
      <c r="G6" s="332"/>
      <c r="H6" s="186" t="s">
        <v>349</v>
      </c>
      <c r="I6" s="186" t="s">
        <v>140</v>
      </c>
      <c r="J6" s="186" t="s">
        <v>386</v>
      </c>
    </row>
    <row r="7" spans="2:11" ht="66" customHeight="1" thickBot="1">
      <c r="B7" s="187" t="s">
        <v>132</v>
      </c>
      <c r="C7" s="188">
        <v>790</v>
      </c>
      <c r="D7" s="189"/>
      <c r="E7" s="189"/>
      <c r="F7" s="189"/>
      <c r="G7" s="189"/>
      <c r="H7" s="190">
        <f>H8+H61+H66+H83+H98+H149+H154</f>
        <v>18321.199999999997</v>
      </c>
      <c r="I7" s="190" t="e">
        <f>I8+I69+#REF!+#REF!+I98+#REF!+#REF!+#REF!+#REF!+#REF!+I154</f>
        <v>#REF!</v>
      </c>
      <c r="J7" s="190">
        <f>J8+J61+J66+J83+J98+J154</f>
        <v>8275.9000000000015</v>
      </c>
    </row>
    <row r="8" spans="2:11" ht="13.5" thickBot="1">
      <c r="B8" s="191" t="s">
        <v>141</v>
      </c>
      <c r="C8" s="192">
        <v>790</v>
      </c>
      <c r="D8" s="193" t="s">
        <v>142</v>
      </c>
      <c r="E8" s="193"/>
      <c r="F8" s="193"/>
      <c r="G8" s="193"/>
      <c r="H8" s="194">
        <f>H9+H13+H30+H34+H38</f>
        <v>13273.5</v>
      </c>
      <c r="I8" s="194" t="e">
        <f>I9+#REF!+I13+#REF!+I66</f>
        <v>#REF!</v>
      </c>
      <c r="J8" s="194">
        <f>J9+J13+J30+J34+J38</f>
        <v>6492.9000000000005</v>
      </c>
    </row>
    <row r="9" spans="2:11" ht="60" customHeight="1">
      <c r="B9" s="187" t="s">
        <v>216</v>
      </c>
      <c r="C9" s="195" t="s">
        <v>239</v>
      </c>
      <c r="D9" s="195" t="s">
        <v>142</v>
      </c>
      <c r="E9" s="195" t="s">
        <v>143</v>
      </c>
      <c r="F9" s="195"/>
      <c r="G9" s="195"/>
      <c r="H9" s="196">
        <f>H10</f>
        <v>2757.5</v>
      </c>
      <c r="I9" s="196">
        <f>I10</f>
        <v>0</v>
      </c>
      <c r="J9" s="196">
        <f>J10</f>
        <v>1295.2</v>
      </c>
    </row>
    <row r="10" spans="2:11" ht="17.25" customHeight="1">
      <c r="B10" s="197" t="s">
        <v>98</v>
      </c>
      <c r="C10" s="198" t="s">
        <v>239</v>
      </c>
      <c r="D10" s="199" t="s">
        <v>142</v>
      </c>
      <c r="E10" s="199" t="s">
        <v>143</v>
      </c>
      <c r="F10" s="199" t="s">
        <v>337</v>
      </c>
      <c r="G10" s="199"/>
      <c r="H10" s="200">
        <f>H12</f>
        <v>2757.5</v>
      </c>
      <c r="I10" s="200">
        <f>I12</f>
        <v>0</v>
      </c>
      <c r="J10" s="200">
        <f>J12</f>
        <v>1295.2</v>
      </c>
    </row>
    <row r="11" spans="2:11" ht="41.25" customHeight="1">
      <c r="B11" s="197" t="s">
        <v>277</v>
      </c>
      <c r="C11" s="198" t="s">
        <v>239</v>
      </c>
      <c r="D11" s="199" t="s">
        <v>142</v>
      </c>
      <c r="E11" s="199" t="s">
        <v>143</v>
      </c>
      <c r="F11" s="199" t="s">
        <v>314</v>
      </c>
      <c r="G11" s="199"/>
      <c r="H11" s="200">
        <f>H12</f>
        <v>2757.5</v>
      </c>
      <c r="I11" s="200"/>
      <c r="J11" s="200">
        <f>J12</f>
        <v>1295.2</v>
      </c>
    </row>
    <row r="12" spans="2:11" ht="77.25" customHeight="1">
      <c r="B12" s="201" t="s">
        <v>176</v>
      </c>
      <c r="C12" s="198" t="s">
        <v>239</v>
      </c>
      <c r="D12" s="199" t="s">
        <v>142</v>
      </c>
      <c r="E12" s="199" t="s">
        <v>143</v>
      </c>
      <c r="F12" s="199" t="s">
        <v>314</v>
      </c>
      <c r="G12" s="199" t="s">
        <v>265</v>
      </c>
      <c r="H12" s="200">
        <v>2757.5</v>
      </c>
      <c r="I12" s="200"/>
      <c r="J12" s="200">
        <v>1295.2</v>
      </c>
    </row>
    <row r="13" spans="2:11" ht="80.25" customHeight="1">
      <c r="B13" s="202" t="s">
        <v>99</v>
      </c>
      <c r="C13" s="195" t="s">
        <v>239</v>
      </c>
      <c r="D13" s="203" t="s">
        <v>142</v>
      </c>
      <c r="E13" s="203" t="s">
        <v>146</v>
      </c>
      <c r="F13" s="203"/>
      <c r="G13" s="203"/>
      <c r="H13" s="204">
        <f>H14+H18</f>
        <v>8286.9</v>
      </c>
      <c r="I13" s="200"/>
      <c r="J13" s="204">
        <f>J14+J18</f>
        <v>4018.1</v>
      </c>
    </row>
    <row r="14" spans="2:11" ht="67.5" customHeight="1">
      <c r="B14" s="202" t="s">
        <v>352</v>
      </c>
      <c r="C14" s="195" t="s">
        <v>239</v>
      </c>
      <c r="D14" s="203" t="s">
        <v>142</v>
      </c>
      <c r="E14" s="203" t="s">
        <v>146</v>
      </c>
      <c r="F14" s="203" t="s">
        <v>353</v>
      </c>
      <c r="G14" s="203"/>
      <c r="H14" s="204">
        <f>H15</f>
        <v>839.8</v>
      </c>
      <c r="I14" s="204"/>
      <c r="J14" s="204">
        <f>J15</f>
        <v>391.8</v>
      </c>
    </row>
    <row r="15" spans="2:11" ht="55.5" customHeight="1">
      <c r="B15" s="202" t="s">
        <v>354</v>
      </c>
      <c r="C15" s="195" t="s">
        <v>239</v>
      </c>
      <c r="D15" s="203" t="s">
        <v>142</v>
      </c>
      <c r="E15" s="203" t="s">
        <v>146</v>
      </c>
      <c r="F15" s="203" t="s">
        <v>355</v>
      </c>
      <c r="G15" s="203"/>
      <c r="H15" s="204">
        <f>H16</f>
        <v>839.8</v>
      </c>
      <c r="I15" s="200"/>
      <c r="J15" s="204">
        <f>J16</f>
        <v>391.8</v>
      </c>
    </row>
    <row r="16" spans="2:11" ht="67.5" customHeight="1">
      <c r="B16" s="201" t="s">
        <v>356</v>
      </c>
      <c r="C16" s="198" t="s">
        <v>239</v>
      </c>
      <c r="D16" s="199" t="s">
        <v>142</v>
      </c>
      <c r="E16" s="199" t="s">
        <v>146</v>
      </c>
      <c r="F16" s="199" t="s">
        <v>357</v>
      </c>
      <c r="G16" s="199"/>
      <c r="H16" s="200">
        <f>H17</f>
        <v>839.8</v>
      </c>
      <c r="I16" s="200"/>
      <c r="J16" s="200">
        <f>J17</f>
        <v>391.8</v>
      </c>
    </row>
    <row r="17" spans="2:10" ht="43.5" customHeight="1">
      <c r="B17" s="201" t="s">
        <v>358</v>
      </c>
      <c r="C17" s="198" t="s">
        <v>239</v>
      </c>
      <c r="D17" s="199" t="s">
        <v>142</v>
      </c>
      <c r="E17" s="199" t="s">
        <v>146</v>
      </c>
      <c r="F17" s="199" t="s">
        <v>357</v>
      </c>
      <c r="G17" s="199" t="s">
        <v>266</v>
      </c>
      <c r="H17" s="200">
        <v>839.8</v>
      </c>
      <c r="I17" s="200"/>
      <c r="J17" s="200">
        <v>391.8</v>
      </c>
    </row>
    <row r="18" spans="2:10" s="205" customFormat="1" ht="20.25" customHeight="1">
      <c r="B18" s="202" t="s">
        <v>278</v>
      </c>
      <c r="C18" s="195" t="s">
        <v>239</v>
      </c>
      <c r="D18" s="203" t="s">
        <v>142</v>
      </c>
      <c r="E18" s="203" t="s">
        <v>146</v>
      </c>
      <c r="F18" s="203" t="s">
        <v>315</v>
      </c>
      <c r="G18" s="203"/>
      <c r="H18" s="204">
        <f>H19+H21</f>
        <v>7447.1</v>
      </c>
      <c r="I18" s="204"/>
      <c r="J18" s="204">
        <f>J19+J21</f>
        <v>3626.2999999999997</v>
      </c>
    </row>
    <row r="19" spans="2:10" s="205" customFormat="1" ht="114" hidden="1" customHeight="1">
      <c r="B19" s="201" t="s">
        <v>65</v>
      </c>
      <c r="C19" s="198" t="s">
        <v>239</v>
      </c>
      <c r="D19" s="199" t="s">
        <v>142</v>
      </c>
      <c r="E19" s="199" t="s">
        <v>146</v>
      </c>
      <c r="F19" s="199" t="s">
        <v>89</v>
      </c>
      <c r="G19" s="203"/>
      <c r="H19" s="200">
        <f>SUM(H20:H20)</f>
        <v>0</v>
      </c>
      <c r="I19" s="200"/>
      <c r="J19" s="200">
        <f>SUM(J20:J20)</f>
        <v>0</v>
      </c>
    </row>
    <row r="20" spans="2:10" s="205" customFormat="1" ht="81.75" hidden="1" customHeight="1">
      <c r="B20" s="201" t="s">
        <v>176</v>
      </c>
      <c r="C20" s="198" t="s">
        <v>239</v>
      </c>
      <c r="D20" s="199" t="s">
        <v>142</v>
      </c>
      <c r="E20" s="199" t="s">
        <v>146</v>
      </c>
      <c r="F20" s="199" t="s">
        <v>89</v>
      </c>
      <c r="G20" s="199" t="s">
        <v>178</v>
      </c>
      <c r="H20" s="200"/>
      <c r="I20" s="204"/>
      <c r="J20" s="200"/>
    </row>
    <row r="21" spans="2:10" ht="45.75" customHeight="1">
      <c r="B21" s="201" t="s">
        <v>277</v>
      </c>
      <c r="C21" s="198" t="s">
        <v>239</v>
      </c>
      <c r="D21" s="199" t="s">
        <v>142</v>
      </c>
      <c r="E21" s="199" t="s">
        <v>146</v>
      </c>
      <c r="F21" s="199" t="s">
        <v>316</v>
      </c>
      <c r="G21" s="199"/>
      <c r="H21" s="200">
        <f>H22+H27+H28+H29</f>
        <v>7447.1</v>
      </c>
      <c r="I21" s="200"/>
      <c r="J21" s="200">
        <f>J22+J27+J28+J29</f>
        <v>3626.2999999999997</v>
      </c>
    </row>
    <row r="22" spans="2:10" ht="75.75" customHeight="1">
      <c r="B22" s="201" t="s">
        <v>176</v>
      </c>
      <c r="C22" s="198" t="s">
        <v>239</v>
      </c>
      <c r="D22" s="199" t="s">
        <v>142</v>
      </c>
      <c r="E22" s="199" t="s">
        <v>146</v>
      </c>
      <c r="F22" s="199" t="s">
        <v>316</v>
      </c>
      <c r="G22" s="199" t="s">
        <v>265</v>
      </c>
      <c r="H22" s="200">
        <v>6039.1</v>
      </c>
      <c r="I22" s="200"/>
      <c r="J22" s="200">
        <v>3067.1</v>
      </c>
    </row>
    <row r="23" spans="2:10" ht="25.5" hidden="1">
      <c r="B23" s="202" t="s">
        <v>201</v>
      </c>
      <c r="C23" s="195" t="s">
        <v>239</v>
      </c>
      <c r="D23" s="203" t="s">
        <v>142</v>
      </c>
      <c r="E23" s="203" t="s">
        <v>147</v>
      </c>
      <c r="F23" s="203"/>
      <c r="G23" s="203"/>
      <c r="H23" s="204">
        <f>H24</f>
        <v>0</v>
      </c>
      <c r="I23" s="204"/>
      <c r="J23" s="204">
        <f>J24</f>
        <v>0</v>
      </c>
    </row>
    <row r="24" spans="2:10" hidden="1">
      <c r="B24" s="201" t="s">
        <v>202</v>
      </c>
      <c r="C24" s="195" t="s">
        <v>239</v>
      </c>
      <c r="D24" s="199" t="s">
        <v>142</v>
      </c>
      <c r="E24" s="199" t="s">
        <v>147</v>
      </c>
      <c r="F24" s="199" t="s">
        <v>200</v>
      </c>
      <c r="G24" s="199"/>
      <c r="H24" s="200">
        <f>H25</f>
        <v>0</v>
      </c>
      <c r="I24" s="200"/>
      <c r="J24" s="200">
        <f>J25</f>
        <v>0</v>
      </c>
    </row>
    <row r="25" spans="2:10" ht="25.5" hidden="1">
      <c r="B25" s="201" t="s">
        <v>203</v>
      </c>
      <c r="C25" s="195" t="s">
        <v>239</v>
      </c>
      <c r="D25" s="199" t="s">
        <v>142</v>
      </c>
      <c r="E25" s="199" t="s">
        <v>147</v>
      </c>
      <c r="F25" s="199" t="s">
        <v>204</v>
      </c>
      <c r="G25" s="199"/>
      <c r="H25" s="200">
        <f>H26</f>
        <v>0</v>
      </c>
      <c r="I25" s="200"/>
      <c r="J25" s="200">
        <f>J26</f>
        <v>0</v>
      </c>
    </row>
    <row r="26" spans="2:10" ht="25.5" hidden="1">
      <c r="B26" s="201" t="s">
        <v>199</v>
      </c>
      <c r="C26" s="195" t="s">
        <v>239</v>
      </c>
      <c r="D26" s="199" t="s">
        <v>142</v>
      </c>
      <c r="E26" s="199" t="s">
        <v>147</v>
      </c>
      <c r="F26" s="199" t="s">
        <v>204</v>
      </c>
      <c r="G26" s="199" t="s">
        <v>144</v>
      </c>
      <c r="H26" s="200"/>
      <c r="I26" s="200"/>
      <c r="J26" s="200"/>
    </row>
    <row r="27" spans="2:10" ht="57.75" hidden="1" customHeight="1">
      <c r="B27" s="201" t="s">
        <v>179</v>
      </c>
      <c r="C27" s="198" t="s">
        <v>239</v>
      </c>
      <c r="D27" s="199" t="s">
        <v>142</v>
      </c>
      <c r="E27" s="199" t="s">
        <v>146</v>
      </c>
      <c r="F27" s="199" t="s">
        <v>279</v>
      </c>
      <c r="G27" s="199" t="s">
        <v>177</v>
      </c>
      <c r="H27" s="200"/>
      <c r="I27" s="200"/>
      <c r="J27" s="200"/>
    </row>
    <row r="28" spans="2:10" ht="39" customHeight="1">
      <c r="B28" s="201" t="s">
        <v>311</v>
      </c>
      <c r="C28" s="198" t="s">
        <v>239</v>
      </c>
      <c r="D28" s="199" t="s">
        <v>142</v>
      </c>
      <c r="E28" s="199" t="s">
        <v>146</v>
      </c>
      <c r="F28" s="199" t="s">
        <v>316</v>
      </c>
      <c r="G28" s="199" t="s">
        <v>266</v>
      </c>
      <c r="H28" s="200">
        <v>1373.8</v>
      </c>
      <c r="I28" s="200"/>
      <c r="J28" s="200">
        <v>525</v>
      </c>
    </row>
    <row r="29" spans="2:10" ht="30.75" customHeight="1">
      <c r="B29" s="201" t="s">
        <v>120</v>
      </c>
      <c r="C29" s="198" t="s">
        <v>239</v>
      </c>
      <c r="D29" s="199" t="s">
        <v>142</v>
      </c>
      <c r="E29" s="199" t="s">
        <v>146</v>
      </c>
      <c r="F29" s="199" t="s">
        <v>316</v>
      </c>
      <c r="G29" s="199" t="s">
        <v>269</v>
      </c>
      <c r="H29" s="200">
        <v>34.200000000000003</v>
      </c>
      <c r="I29" s="200"/>
      <c r="J29" s="200">
        <v>34.200000000000003</v>
      </c>
    </row>
    <row r="30" spans="2:10" ht="71.25" customHeight="1">
      <c r="B30" s="202" t="s">
        <v>122</v>
      </c>
      <c r="C30" s="195" t="s">
        <v>239</v>
      </c>
      <c r="D30" s="203" t="s">
        <v>142</v>
      </c>
      <c r="E30" s="203" t="s">
        <v>121</v>
      </c>
      <c r="F30" s="203"/>
      <c r="G30" s="203"/>
      <c r="H30" s="204">
        <f>H31</f>
        <v>448.5</v>
      </c>
      <c r="I30" s="204"/>
      <c r="J30" s="204">
        <f>J31</f>
        <v>224.3</v>
      </c>
    </row>
    <row r="31" spans="2:10" s="205" customFormat="1" ht="20.25" customHeight="1">
      <c r="B31" s="206" t="s">
        <v>285</v>
      </c>
      <c r="C31" s="195" t="s">
        <v>239</v>
      </c>
      <c r="D31" s="203" t="s">
        <v>142</v>
      </c>
      <c r="E31" s="203" t="s">
        <v>121</v>
      </c>
      <c r="F31" s="203" t="s">
        <v>317</v>
      </c>
      <c r="G31" s="203"/>
      <c r="H31" s="204">
        <f>H32</f>
        <v>448.5</v>
      </c>
      <c r="I31" s="204"/>
      <c r="J31" s="204">
        <f>J32</f>
        <v>224.3</v>
      </c>
    </row>
    <row r="32" spans="2:10" ht="115.5" customHeight="1">
      <c r="B32" s="207" t="s">
        <v>92</v>
      </c>
      <c r="C32" s="198" t="s">
        <v>239</v>
      </c>
      <c r="D32" s="199" t="s">
        <v>142</v>
      </c>
      <c r="E32" s="199" t="s">
        <v>121</v>
      </c>
      <c r="F32" s="199" t="s">
        <v>318</v>
      </c>
      <c r="G32" s="199"/>
      <c r="H32" s="200">
        <f>H33</f>
        <v>448.5</v>
      </c>
      <c r="I32" s="200"/>
      <c r="J32" s="200">
        <f>J33</f>
        <v>224.3</v>
      </c>
    </row>
    <row r="33" spans="2:10" ht="26.25" customHeight="1">
      <c r="B33" s="201" t="s">
        <v>119</v>
      </c>
      <c r="C33" s="198" t="s">
        <v>239</v>
      </c>
      <c r="D33" s="199" t="s">
        <v>142</v>
      </c>
      <c r="E33" s="199" t="s">
        <v>121</v>
      </c>
      <c r="F33" s="199" t="s">
        <v>318</v>
      </c>
      <c r="G33" s="199" t="s">
        <v>144</v>
      </c>
      <c r="H33" s="200">
        <v>448.5</v>
      </c>
      <c r="I33" s="200"/>
      <c r="J33" s="200">
        <v>224.3</v>
      </c>
    </row>
    <row r="34" spans="2:10">
      <c r="B34" s="202" t="s">
        <v>211</v>
      </c>
      <c r="C34" s="195" t="s">
        <v>239</v>
      </c>
      <c r="D34" s="203" t="s">
        <v>142</v>
      </c>
      <c r="E34" s="203" t="s">
        <v>103</v>
      </c>
      <c r="F34" s="203"/>
      <c r="G34" s="203"/>
      <c r="H34" s="204">
        <f>H35</f>
        <v>76</v>
      </c>
      <c r="I34" s="204"/>
      <c r="J34" s="204">
        <f>J35</f>
        <v>0</v>
      </c>
    </row>
    <row r="35" spans="2:10">
      <c r="B35" s="201" t="s">
        <v>212</v>
      </c>
      <c r="C35" s="198" t="s">
        <v>239</v>
      </c>
      <c r="D35" s="199" t="s">
        <v>142</v>
      </c>
      <c r="E35" s="199" t="s">
        <v>103</v>
      </c>
      <c r="F35" s="199" t="s">
        <v>319</v>
      </c>
      <c r="G35" s="199"/>
      <c r="H35" s="200">
        <f>H36</f>
        <v>76</v>
      </c>
      <c r="I35" s="200"/>
      <c r="J35" s="200">
        <f>J36</f>
        <v>0</v>
      </c>
    </row>
    <row r="36" spans="2:10">
      <c r="B36" s="201" t="s">
        <v>257</v>
      </c>
      <c r="C36" s="198" t="s">
        <v>239</v>
      </c>
      <c r="D36" s="199" t="s">
        <v>142</v>
      </c>
      <c r="E36" s="199" t="s">
        <v>103</v>
      </c>
      <c r="F36" s="199" t="s">
        <v>320</v>
      </c>
      <c r="G36" s="208"/>
      <c r="H36" s="200">
        <f>H37</f>
        <v>76</v>
      </c>
      <c r="I36" s="200"/>
      <c r="J36" s="200">
        <f>J37</f>
        <v>0</v>
      </c>
    </row>
    <row r="37" spans="2:10">
      <c r="B37" s="201" t="s">
        <v>268</v>
      </c>
      <c r="C37" s="198" t="s">
        <v>239</v>
      </c>
      <c r="D37" s="199" t="s">
        <v>142</v>
      </c>
      <c r="E37" s="199" t="s">
        <v>103</v>
      </c>
      <c r="F37" s="199" t="s">
        <v>320</v>
      </c>
      <c r="G37" s="208" t="s">
        <v>269</v>
      </c>
      <c r="H37" s="200">
        <v>76</v>
      </c>
      <c r="I37" s="200"/>
      <c r="J37" s="200">
        <v>0</v>
      </c>
    </row>
    <row r="38" spans="2:10" ht="24" customHeight="1">
      <c r="B38" s="209" t="s">
        <v>148</v>
      </c>
      <c r="C38" s="195" t="s">
        <v>239</v>
      </c>
      <c r="D38" s="203" t="s">
        <v>142</v>
      </c>
      <c r="E38" s="210" t="s">
        <v>104</v>
      </c>
      <c r="F38" s="203"/>
      <c r="G38" s="203"/>
      <c r="H38" s="211">
        <f>H39+H45+H49+H52</f>
        <v>1704.6</v>
      </c>
      <c r="I38" s="204"/>
      <c r="J38" s="211">
        <f>J39+J45+J49+J52</f>
        <v>955.3</v>
      </c>
    </row>
    <row r="39" spans="2:10" ht="66.599999999999994" customHeight="1">
      <c r="B39" s="212" t="s">
        <v>411</v>
      </c>
      <c r="C39" s="195" t="s">
        <v>239</v>
      </c>
      <c r="D39" s="203" t="s">
        <v>142</v>
      </c>
      <c r="E39" s="214" t="s">
        <v>104</v>
      </c>
      <c r="F39" s="203" t="s">
        <v>353</v>
      </c>
      <c r="G39" s="195"/>
      <c r="H39" s="211">
        <f>H40</f>
        <v>756.7</v>
      </c>
      <c r="I39" s="204"/>
      <c r="J39" s="211">
        <f>J40</f>
        <v>477.9</v>
      </c>
    </row>
    <row r="40" spans="2:10" ht="60" customHeight="1">
      <c r="B40" s="212" t="s">
        <v>352</v>
      </c>
      <c r="C40" s="195" t="s">
        <v>239</v>
      </c>
      <c r="D40" s="203" t="s">
        <v>142</v>
      </c>
      <c r="E40" s="214" t="s">
        <v>104</v>
      </c>
      <c r="F40" s="203" t="s">
        <v>355</v>
      </c>
      <c r="G40" s="195"/>
      <c r="H40" s="211">
        <f>H41</f>
        <v>756.7</v>
      </c>
      <c r="I40" s="204"/>
      <c r="J40" s="211">
        <f>J41</f>
        <v>477.9</v>
      </c>
    </row>
    <row r="41" spans="2:10" ht="58.5" customHeight="1">
      <c r="B41" s="212" t="s">
        <v>354</v>
      </c>
      <c r="C41" s="195" t="s">
        <v>239</v>
      </c>
      <c r="D41" s="203" t="s">
        <v>142</v>
      </c>
      <c r="E41" s="214" t="s">
        <v>104</v>
      </c>
      <c r="F41" s="203" t="s">
        <v>357</v>
      </c>
      <c r="G41" s="195"/>
      <c r="H41" s="211">
        <f>H42</f>
        <v>756.7</v>
      </c>
      <c r="I41" s="204"/>
      <c r="J41" s="211">
        <f>J42</f>
        <v>477.9</v>
      </c>
    </row>
    <row r="42" spans="2:10" ht="66" customHeight="1">
      <c r="B42" s="212" t="s">
        <v>356</v>
      </c>
      <c r="C42" s="195" t="s">
        <v>239</v>
      </c>
      <c r="D42" s="203" t="s">
        <v>142</v>
      </c>
      <c r="E42" s="214" t="s">
        <v>104</v>
      </c>
      <c r="F42" s="203" t="s">
        <v>357</v>
      </c>
      <c r="G42" s="195"/>
      <c r="H42" s="211">
        <f>H43</f>
        <v>756.7</v>
      </c>
      <c r="I42" s="204"/>
      <c r="J42" s="211">
        <f>J43</f>
        <v>477.9</v>
      </c>
    </row>
    <row r="43" spans="2:10" ht="66" customHeight="1">
      <c r="B43" s="213" t="s">
        <v>356</v>
      </c>
      <c r="C43" s="198" t="s">
        <v>239</v>
      </c>
      <c r="D43" s="198" t="s">
        <v>142</v>
      </c>
      <c r="E43" s="214" t="s">
        <v>104</v>
      </c>
      <c r="F43" s="198" t="s">
        <v>357</v>
      </c>
      <c r="G43" s="198"/>
      <c r="H43" s="215">
        <f>H44</f>
        <v>756.7</v>
      </c>
      <c r="I43" s="200"/>
      <c r="J43" s="215">
        <f>J44</f>
        <v>477.9</v>
      </c>
    </row>
    <row r="44" spans="2:10" ht="44.25" customHeight="1" thickBot="1">
      <c r="B44" s="213" t="s">
        <v>358</v>
      </c>
      <c r="C44" s="198" t="s">
        <v>239</v>
      </c>
      <c r="D44" s="198" t="s">
        <v>142</v>
      </c>
      <c r="E44" s="214" t="s">
        <v>104</v>
      </c>
      <c r="F44" s="198" t="s">
        <v>357</v>
      </c>
      <c r="G44" s="198" t="s">
        <v>266</v>
      </c>
      <c r="H44" s="215">
        <v>756.7</v>
      </c>
      <c r="I44" s="200"/>
      <c r="J44" s="215">
        <v>477.9</v>
      </c>
    </row>
    <row r="45" spans="2:10" ht="57" customHeight="1" thickBot="1">
      <c r="B45" s="179" t="s">
        <v>360</v>
      </c>
      <c r="C45" s="299">
        <v>790</v>
      </c>
      <c r="D45" s="198" t="s">
        <v>142</v>
      </c>
      <c r="E45" s="214" t="s">
        <v>104</v>
      </c>
      <c r="F45" s="298" t="s">
        <v>330</v>
      </c>
      <c r="G45" s="298"/>
      <c r="H45" s="303">
        <f>H46</f>
        <v>51</v>
      </c>
      <c r="I45" s="200"/>
      <c r="J45" s="215">
        <f>J46</f>
        <v>0</v>
      </c>
    </row>
    <row r="46" spans="2:10" ht="44.25" customHeight="1" thickBot="1">
      <c r="B46" s="312" t="s">
        <v>376</v>
      </c>
      <c r="C46" s="314">
        <v>790</v>
      </c>
      <c r="D46" s="198" t="s">
        <v>142</v>
      </c>
      <c r="E46" s="214" t="s">
        <v>104</v>
      </c>
      <c r="F46" s="313" t="s">
        <v>377</v>
      </c>
      <c r="G46" s="313"/>
      <c r="H46" s="315">
        <f>H47</f>
        <v>51</v>
      </c>
      <c r="I46" s="200"/>
      <c r="J46" s="215">
        <f>J47</f>
        <v>0</v>
      </c>
    </row>
    <row r="47" spans="2:10" ht="88.9" customHeight="1">
      <c r="B47" s="306" t="s">
        <v>378</v>
      </c>
      <c r="C47" s="307">
        <v>790</v>
      </c>
      <c r="D47" s="256" t="s">
        <v>142</v>
      </c>
      <c r="E47" s="214" t="s">
        <v>104</v>
      </c>
      <c r="F47" s="308" t="s">
        <v>379</v>
      </c>
      <c r="G47" s="308"/>
      <c r="H47" s="320">
        <f>H48</f>
        <v>51</v>
      </c>
      <c r="I47" s="232"/>
      <c r="J47" s="231">
        <f>J48</f>
        <v>0</v>
      </c>
    </row>
    <row r="48" spans="2:10" ht="44.45" customHeight="1">
      <c r="B48" s="254" t="s">
        <v>311</v>
      </c>
      <c r="C48" s="318">
        <v>790</v>
      </c>
      <c r="D48" s="199" t="s">
        <v>142</v>
      </c>
      <c r="E48" s="199" t="s">
        <v>104</v>
      </c>
      <c r="F48" s="317" t="s">
        <v>379</v>
      </c>
      <c r="G48" s="317">
        <v>200</v>
      </c>
      <c r="H48" s="323">
        <v>51</v>
      </c>
      <c r="I48" s="200"/>
      <c r="J48" s="215"/>
    </row>
    <row r="49" spans="2:10" ht="25.5" customHeight="1">
      <c r="B49" s="321" t="s">
        <v>280</v>
      </c>
      <c r="C49" s="195" t="s">
        <v>239</v>
      </c>
      <c r="D49" s="195" t="s">
        <v>142</v>
      </c>
      <c r="E49" s="322" t="s">
        <v>104</v>
      </c>
      <c r="F49" s="195" t="s">
        <v>321</v>
      </c>
      <c r="G49" s="195"/>
      <c r="H49" s="227">
        <f>H50</f>
        <v>54.4</v>
      </c>
      <c r="I49" s="196"/>
      <c r="J49" s="227">
        <f>J50</f>
        <v>43.9</v>
      </c>
    </row>
    <row r="50" spans="2:10" ht="63" customHeight="1">
      <c r="B50" s="216" t="s">
        <v>284</v>
      </c>
      <c r="C50" s="198" t="s">
        <v>239</v>
      </c>
      <c r="D50" s="208" t="s">
        <v>142</v>
      </c>
      <c r="E50" s="217" t="s">
        <v>104</v>
      </c>
      <c r="F50" s="208" t="s">
        <v>322</v>
      </c>
      <c r="G50" s="208"/>
      <c r="H50" s="215">
        <f>H51</f>
        <v>54.4</v>
      </c>
      <c r="I50" s="200"/>
      <c r="J50" s="215">
        <f>J51</f>
        <v>43.9</v>
      </c>
    </row>
    <row r="51" spans="2:10" ht="43.5" customHeight="1">
      <c r="B51" s="201" t="s">
        <v>311</v>
      </c>
      <c r="C51" s="198" t="s">
        <v>239</v>
      </c>
      <c r="D51" s="208" t="s">
        <v>142</v>
      </c>
      <c r="E51" s="217" t="s">
        <v>104</v>
      </c>
      <c r="F51" s="208" t="s">
        <v>322</v>
      </c>
      <c r="G51" s="208" t="s">
        <v>266</v>
      </c>
      <c r="H51" s="215">
        <v>54.4</v>
      </c>
      <c r="I51" s="200"/>
      <c r="J51" s="215">
        <v>43.9</v>
      </c>
    </row>
    <row r="52" spans="2:10" s="205" customFormat="1" ht="21" customHeight="1">
      <c r="B52" s="202" t="s">
        <v>285</v>
      </c>
      <c r="C52" s="195" t="s">
        <v>239</v>
      </c>
      <c r="D52" s="218" t="s">
        <v>142</v>
      </c>
      <c r="E52" s="210" t="s">
        <v>104</v>
      </c>
      <c r="F52" s="218" t="s">
        <v>317</v>
      </c>
      <c r="G52" s="218"/>
      <c r="H52" s="211">
        <f>H53+H57+H55</f>
        <v>842.5</v>
      </c>
      <c r="I52" s="204"/>
      <c r="J52" s="211">
        <f>J53+J57+J55</f>
        <v>433.5</v>
      </c>
    </row>
    <row r="53" spans="2:10" ht="36" hidden="1" customHeight="1">
      <c r="B53" s="219" t="s">
        <v>309</v>
      </c>
      <c r="C53" s="198" t="s">
        <v>239</v>
      </c>
      <c r="D53" s="208" t="s">
        <v>142</v>
      </c>
      <c r="E53" s="217" t="s">
        <v>104</v>
      </c>
      <c r="F53" s="208" t="s">
        <v>310</v>
      </c>
      <c r="G53" s="208"/>
      <c r="H53" s="215">
        <f>H54</f>
        <v>0</v>
      </c>
      <c r="I53" s="200"/>
      <c r="J53" s="215">
        <f>J54</f>
        <v>0</v>
      </c>
    </row>
    <row r="54" spans="2:10" s="205" customFormat="1" ht="47.25" hidden="1" customHeight="1">
      <c r="B54" s="201" t="s">
        <v>311</v>
      </c>
      <c r="C54" s="198" t="s">
        <v>239</v>
      </c>
      <c r="D54" s="208" t="s">
        <v>142</v>
      </c>
      <c r="E54" s="217" t="s">
        <v>104</v>
      </c>
      <c r="F54" s="208" t="s">
        <v>310</v>
      </c>
      <c r="G54" s="208" t="s">
        <v>266</v>
      </c>
      <c r="H54" s="215"/>
      <c r="I54" s="200"/>
      <c r="J54" s="215"/>
    </row>
    <row r="55" spans="2:10" ht="45" customHeight="1">
      <c r="B55" s="219" t="s">
        <v>270</v>
      </c>
      <c r="C55" s="198" t="s">
        <v>239</v>
      </c>
      <c r="D55" s="208" t="s">
        <v>142</v>
      </c>
      <c r="E55" s="217" t="s">
        <v>104</v>
      </c>
      <c r="F55" s="208" t="s">
        <v>323</v>
      </c>
      <c r="G55" s="208"/>
      <c r="H55" s="215">
        <f>H56</f>
        <v>300</v>
      </c>
      <c r="I55" s="200"/>
      <c r="J55" s="215">
        <f>J56</f>
        <v>150</v>
      </c>
    </row>
    <row r="56" spans="2:10" ht="18.75" customHeight="1">
      <c r="B56" s="219" t="s">
        <v>120</v>
      </c>
      <c r="C56" s="198" t="s">
        <v>239</v>
      </c>
      <c r="D56" s="208" t="s">
        <v>142</v>
      </c>
      <c r="E56" s="217" t="s">
        <v>104</v>
      </c>
      <c r="F56" s="208" t="s">
        <v>323</v>
      </c>
      <c r="G56" s="208" t="s">
        <v>269</v>
      </c>
      <c r="H56" s="215">
        <v>300</v>
      </c>
      <c r="I56" s="200"/>
      <c r="J56" s="215">
        <v>150</v>
      </c>
    </row>
    <row r="57" spans="2:10" ht="43.5" customHeight="1">
      <c r="B57" s="220" t="s">
        <v>174</v>
      </c>
      <c r="C57" s="198" t="s">
        <v>239</v>
      </c>
      <c r="D57" s="208" t="s">
        <v>142</v>
      </c>
      <c r="E57" s="217" t="s">
        <v>104</v>
      </c>
      <c r="F57" s="208" t="s">
        <v>324</v>
      </c>
      <c r="G57" s="208"/>
      <c r="H57" s="215">
        <f>H58+H59</f>
        <v>542.5</v>
      </c>
      <c r="I57" s="200"/>
      <c r="J57" s="215">
        <f>J58+J59</f>
        <v>283.5</v>
      </c>
    </row>
    <row r="58" spans="2:10" ht="42.75" customHeight="1">
      <c r="B58" s="201" t="s">
        <v>311</v>
      </c>
      <c r="C58" s="198" t="s">
        <v>239</v>
      </c>
      <c r="D58" s="208" t="s">
        <v>142</v>
      </c>
      <c r="E58" s="208" t="s">
        <v>104</v>
      </c>
      <c r="F58" s="208" t="s">
        <v>324</v>
      </c>
      <c r="G58" s="208" t="s">
        <v>266</v>
      </c>
      <c r="H58" s="215">
        <v>456</v>
      </c>
      <c r="I58" s="200"/>
      <c r="J58" s="215">
        <v>197</v>
      </c>
    </row>
    <row r="59" spans="2:10" ht="137.25" customHeight="1">
      <c r="B59" s="201" t="s">
        <v>75</v>
      </c>
      <c r="C59" s="198" t="s">
        <v>239</v>
      </c>
      <c r="D59" s="208" t="s">
        <v>142</v>
      </c>
      <c r="E59" s="208" t="s">
        <v>104</v>
      </c>
      <c r="F59" s="208" t="s">
        <v>325</v>
      </c>
      <c r="G59" s="208"/>
      <c r="H59" s="215">
        <f>H60</f>
        <v>86.5</v>
      </c>
      <c r="I59" s="200"/>
      <c r="J59" s="215">
        <f>J60</f>
        <v>86.5</v>
      </c>
    </row>
    <row r="60" spans="2:10" ht="18.75" customHeight="1">
      <c r="B60" s="207" t="s">
        <v>119</v>
      </c>
      <c r="C60" s="198" t="s">
        <v>239</v>
      </c>
      <c r="D60" s="208" t="s">
        <v>142</v>
      </c>
      <c r="E60" s="208" t="s">
        <v>104</v>
      </c>
      <c r="F60" s="208" t="s">
        <v>325</v>
      </c>
      <c r="G60" s="208" t="s">
        <v>144</v>
      </c>
      <c r="H60" s="215">
        <v>86.5</v>
      </c>
      <c r="I60" s="200"/>
      <c r="J60" s="215">
        <v>86.5</v>
      </c>
    </row>
    <row r="61" spans="2:10" ht="14.25" thickBot="1">
      <c r="B61" s="221" t="s">
        <v>149</v>
      </c>
      <c r="C61" s="195" t="s">
        <v>239</v>
      </c>
      <c r="D61" s="222" t="s">
        <v>143</v>
      </c>
      <c r="E61" s="223"/>
      <c r="F61" s="223"/>
      <c r="G61" s="223"/>
      <c r="H61" s="224">
        <f>H62</f>
        <v>139.80000000000001</v>
      </c>
      <c r="I61" s="225"/>
      <c r="J61" s="224">
        <f>J62</f>
        <v>70.5</v>
      </c>
    </row>
    <row r="62" spans="2:10" ht="32.25" customHeight="1">
      <c r="B62" s="187" t="s">
        <v>76</v>
      </c>
      <c r="C62" s="195" t="s">
        <v>239</v>
      </c>
      <c r="D62" s="195" t="s">
        <v>143</v>
      </c>
      <c r="E62" s="195" t="s">
        <v>145</v>
      </c>
      <c r="F62" s="226"/>
      <c r="G62" s="226"/>
      <c r="H62" s="227">
        <f>H63</f>
        <v>139.80000000000001</v>
      </c>
      <c r="I62" s="196"/>
      <c r="J62" s="227">
        <f>J63</f>
        <v>70.5</v>
      </c>
    </row>
    <row r="63" spans="2:10" ht="38.25">
      <c r="B63" s="228" t="s">
        <v>77</v>
      </c>
      <c r="C63" s="198" t="s">
        <v>239</v>
      </c>
      <c r="D63" s="198" t="s">
        <v>143</v>
      </c>
      <c r="E63" s="198" t="s">
        <v>145</v>
      </c>
      <c r="F63" s="198" t="s">
        <v>326</v>
      </c>
      <c r="G63" s="198"/>
      <c r="H63" s="229">
        <f>H64+H65</f>
        <v>139.80000000000001</v>
      </c>
      <c r="I63" s="230"/>
      <c r="J63" s="229">
        <f>J64+J65</f>
        <v>70.5</v>
      </c>
    </row>
    <row r="64" spans="2:10" ht="84.75" customHeight="1">
      <c r="B64" s="201" t="s">
        <v>176</v>
      </c>
      <c r="C64" s="198" t="s">
        <v>239</v>
      </c>
      <c r="D64" s="217" t="s">
        <v>143</v>
      </c>
      <c r="E64" s="217" t="s">
        <v>145</v>
      </c>
      <c r="F64" s="208" t="s">
        <v>326</v>
      </c>
      <c r="G64" s="217" t="s">
        <v>265</v>
      </c>
      <c r="H64" s="231">
        <v>41.4</v>
      </c>
      <c r="I64" s="232"/>
      <c r="J64" s="231">
        <v>19.899999999999999</v>
      </c>
    </row>
    <row r="65" spans="2:10" s="233" customFormat="1" ht="41.25" customHeight="1">
      <c r="B65" s="201" t="s">
        <v>311</v>
      </c>
      <c r="C65" s="198" t="s">
        <v>239</v>
      </c>
      <c r="D65" s="208" t="s">
        <v>143</v>
      </c>
      <c r="E65" s="208" t="s">
        <v>145</v>
      </c>
      <c r="F65" s="208" t="s">
        <v>326</v>
      </c>
      <c r="G65" s="208" t="s">
        <v>266</v>
      </c>
      <c r="H65" s="215">
        <v>98.4</v>
      </c>
      <c r="I65" s="200"/>
      <c r="J65" s="215">
        <v>50.6</v>
      </c>
    </row>
    <row r="66" spans="2:10" ht="34.5" customHeight="1" thickBot="1">
      <c r="B66" s="221" t="s">
        <v>150</v>
      </c>
      <c r="C66" s="195" t="s">
        <v>239</v>
      </c>
      <c r="D66" s="222" t="s">
        <v>145</v>
      </c>
      <c r="E66" s="222"/>
      <c r="F66" s="222"/>
      <c r="G66" s="222"/>
      <c r="H66" s="225">
        <f>H69+H76+H80</f>
        <v>112.8</v>
      </c>
      <c r="I66" s="225"/>
      <c r="J66" s="225">
        <f>J69+J76+J80</f>
        <v>15</v>
      </c>
    </row>
    <row r="67" spans="2:10" ht="52.5" hidden="1" customHeight="1">
      <c r="B67" s="201"/>
      <c r="C67" s="195" t="s">
        <v>239</v>
      </c>
      <c r="D67" s="199" t="s">
        <v>142</v>
      </c>
      <c r="E67" s="199" t="s">
        <v>151</v>
      </c>
      <c r="F67" s="199" t="s">
        <v>152</v>
      </c>
      <c r="G67" s="199" t="s">
        <v>153</v>
      </c>
      <c r="H67" s="200">
        <f>H68</f>
        <v>0</v>
      </c>
      <c r="I67" s="200"/>
      <c r="J67" s="200">
        <f>J68</f>
        <v>0</v>
      </c>
    </row>
    <row r="68" spans="2:10" ht="52.5" hidden="1" customHeight="1">
      <c r="B68" s="201"/>
      <c r="C68" s="195" t="s">
        <v>239</v>
      </c>
      <c r="D68" s="199" t="s">
        <v>142</v>
      </c>
      <c r="E68" s="199" t="s">
        <v>151</v>
      </c>
      <c r="F68" s="199" t="s">
        <v>152</v>
      </c>
      <c r="G68" s="199" t="s">
        <v>153</v>
      </c>
      <c r="H68" s="200"/>
      <c r="I68" s="200"/>
      <c r="J68" s="200"/>
    </row>
    <row r="69" spans="2:10" ht="62.25" customHeight="1">
      <c r="B69" s="202" t="s">
        <v>100</v>
      </c>
      <c r="C69" s="195" t="s">
        <v>239</v>
      </c>
      <c r="D69" s="203" t="s">
        <v>145</v>
      </c>
      <c r="E69" s="203" t="s">
        <v>154</v>
      </c>
      <c r="F69" s="203"/>
      <c r="G69" s="203"/>
      <c r="H69" s="204">
        <f>H70+H73</f>
        <v>47</v>
      </c>
      <c r="I69" s="204"/>
      <c r="J69" s="204">
        <f>J70+J73</f>
        <v>15</v>
      </c>
    </row>
    <row r="70" spans="2:10" ht="42.75" hidden="1" customHeight="1">
      <c r="B70" s="207" t="s">
        <v>155</v>
      </c>
      <c r="C70" s="198" t="s">
        <v>239</v>
      </c>
      <c r="D70" s="208" t="s">
        <v>145</v>
      </c>
      <c r="E70" s="208" t="s">
        <v>154</v>
      </c>
      <c r="F70" s="208" t="s">
        <v>156</v>
      </c>
      <c r="G70" s="208"/>
      <c r="H70" s="200">
        <f>H72</f>
        <v>0</v>
      </c>
      <c r="I70" s="200"/>
      <c r="J70" s="200">
        <f>J72</f>
        <v>0</v>
      </c>
    </row>
    <row r="71" spans="2:10" ht="52.5" hidden="1" customHeight="1">
      <c r="B71" s="207" t="s">
        <v>157</v>
      </c>
      <c r="C71" s="198" t="s">
        <v>239</v>
      </c>
      <c r="D71" s="208" t="s">
        <v>145</v>
      </c>
      <c r="E71" s="208" t="s">
        <v>154</v>
      </c>
      <c r="F71" s="208" t="s">
        <v>205</v>
      </c>
      <c r="G71" s="208"/>
      <c r="H71" s="200"/>
      <c r="I71" s="200"/>
      <c r="J71" s="200">
        <f>J72</f>
        <v>0</v>
      </c>
    </row>
    <row r="72" spans="2:10" ht="34.5" hidden="1" customHeight="1">
      <c r="B72" s="201" t="s">
        <v>249</v>
      </c>
      <c r="C72" s="198" t="s">
        <v>239</v>
      </c>
      <c r="D72" s="208" t="s">
        <v>145</v>
      </c>
      <c r="E72" s="208" t="s">
        <v>154</v>
      </c>
      <c r="F72" s="208" t="s">
        <v>205</v>
      </c>
      <c r="G72" s="208" t="s">
        <v>180</v>
      </c>
      <c r="H72" s="200"/>
      <c r="I72" s="200"/>
      <c r="J72" s="215"/>
    </row>
    <row r="73" spans="2:10" s="205" customFormat="1" ht="129.75" customHeight="1">
      <c r="B73" s="202" t="s">
        <v>78</v>
      </c>
      <c r="C73" s="195" t="s">
        <v>239</v>
      </c>
      <c r="D73" s="218" t="s">
        <v>145</v>
      </c>
      <c r="E73" s="218" t="s">
        <v>154</v>
      </c>
      <c r="F73" s="218" t="s">
        <v>327</v>
      </c>
      <c r="G73" s="218"/>
      <c r="H73" s="204">
        <f>H74</f>
        <v>47</v>
      </c>
      <c r="I73" s="204"/>
      <c r="J73" s="204">
        <f>J74</f>
        <v>15</v>
      </c>
    </row>
    <row r="74" spans="2:10" ht="111" customHeight="1">
      <c r="B74" s="201" t="s">
        <v>300</v>
      </c>
      <c r="C74" s="198" t="s">
        <v>239</v>
      </c>
      <c r="D74" s="208" t="s">
        <v>145</v>
      </c>
      <c r="E74" s="208" t="s">
        <v>154</v>
      </c>
      <c r="F74" s="208" t="s">
        <v>328</v>
      </c>
      <c r="G74" s="208"/>
      <c r="H74" s="200">
        <f>H75</f>
        <v>47</v>
      </c>
      <c r="I74" s="200"/>
      <c r="J74" s="200">
        <f>J75</f>
        <v>15</v>
      </c>
    </row>
    <row r="75" spans="2:10" ht="44.25" customHeight="1">
      <c r="B75" s="201" t="s">
        <v>311</v>
      </c>
      <c r="C75" s="198" t="s">
        <v>239</v>
      </c>
      <c r="D75" s="208" t="s">
        <v>145</v>
      </c>
      <c r="E75" s="208" t="s">
        <v>154</v>
      </c>
      <c r="F75" s="208" t="s">
        <v>328</v>
      </c>
      <c r="G75" s="208" t="s">
        <v>266</v>
      </c>
      <c r="H75" s="200">
        <v>47</v>
      </c>
      <c r="I75" s="200"/>
      <c r="J75" s="215">
        <v>15</v>
      </c>
    </row>
    <row r="76" spans="2:10" ht="18.75" customHeight="1">
      <c r="B76" s="202" t="s">
        <v>158</v>
      </c>
      <c r="C76" s="195" t="s">
        <v>239</v>
      </c>
      <c r="D76" s="203" t="s">
        <v>145</v>
      </c>
      <c r="E76" s="203" t="s">
        <v>159</v>
      </c>
      <c r="F76" s="203"/>
      <c r="G76" s="203"/>
      <c r="H76" s="204">
        <f>H77</f>
        <v>63.5</v>
      </c>
      <c r="I76" s="204"/>
      <c r="J76" s="204">
        <f>J77</f>
        <v>0</v>
      </c>
    </row>
    <row r="77" spans="2:10" s="205" customFormat="1" ht="20.25" customHeight="1">
      <c r="B77" s="206" t="s">
        <v>285</v>
      </c>
      <c r="C77" s="195" t="s">
        <v>239</v>
      </c>
      <c r="D77" s="218" t="s">
        <v>145</v>
      </c>
      <c r="E77" s="218" t="s">
        <v>159</v>
      </c>
      <c r="F77" s="208" t="s">
        <v>317</v>
      </c>
      <c r="G77" s="218"/>
      <c r="H77" s="204">
        <f>H79</f>
        <v>63.5</v>
      </c>
      <c r="I77" s="234"/>
      <c r="J77" s="204">
        <f>J79</f>
        <v>0</v>
      </c>
    </row>
    <row r="78" spans="2:10" ht="24.75" customHeight="1">
      <c r="B78" s="207" t="s">
        <v>191</v>
      </c>
      <c r="C78" s="198" t="s">
        <v>239</v>
      </c>
      <c r="D78" s="208" t="s">
        <v>145</v>
      </c>
      <c r="E78" s="208" t="s">
        <v>159</v>
      </c>
      <c r="F78" s="208" t="s">
        <v>359</v>
      </c>
      <c r="G78" s="208"/>
      <c r="H78" s="200">
        <f>H79</f>
        <v>63.5</v>
      </c>
      <c r="I78" s="234"/>
      <c r="J78" s="200">
        <f>J79</f>
        <v>0</v>
      </c>
    </row>
    <row r="79" spans="2:10" ht="31.5" customHeight="1" thickBot="1">
      <c r="B79" s="201" t="s">
        <v>249</v>
      </c>
      <c r="C79" s="198" t="s">
        <v>239</v>
      </c>
      <c r="D79" s="208" t="s">
        <v>145</v>
      </c>
      <c r="E79" s="208" t="s">
        <v>159</v>
      </c>
      <c r="F79" s="208" t="s">
        <v>359</v>
      </c>
      <c r="G79" s="208" t="s">
        <v>266</v>
      </c>
      <c r="H79" s="200">
        <v>63.5</v>
      </c>
      <c r="I79" s="200"/>
      <c r="J79" s="200"/>
    </row>
    <row r="80" spans="2:10" ht="31.5" customHeight="1" thickBot="1">
      <c r="B80" s="179" t="s">
        <v>285</v>
      </c>
      <c r="C80" s="195" t="s">
        <v>239</v>
      </c>
      <c r="D80" s="218" t="s">
        <v>145</v>
      </c>
      <c r="E80" s="218" t="s">
        <v>402</v>
      </c>
      <c r="F80" s="300" t="s">
        <v>404</v>
      </c>
      <c r="G80" s="300"/>
      <c r="H80" s="303">
        <f>H81</f>
        <v>2.2999999999999998</v>
      </c>
      <c r="I80" s="200"/>
      <c r="J80" s="200">
        <f>J81</f>
        <v>0</v>
      </c>
    </row>
    <row r="81" spans="2:10" ht="46.15" customHeight="1" thickBot="1">
      <c r="B81" s="297" t="s">
        <v>403</v>
      </c>
      <c r="C81" s="198" t="s">
        <v>239</v>
      </c>
      <c r="D81" s="208" t="s">
        <v>145</v>
      </c>
      <c r="E81" s="208" t="s">
        <v>402</v>
      </c>
      <c r="F81" s="301" t="s">
        <v>405</v>
      </c>
      <c r="G81" s="301"/>
      <c r="H81" s="302">
        <f>H82</f>
        <v>2.2999999999999998</v>
      </c>
      <c r="I81" s="200"/>
      <c r="J81" s="200">
        <f>J82</f>
        <v>0</v>
      </c>
    </row>
    <row r="82" spans="2:10" ht="31.5" customHeight="1" thickBot="1">
      <c r="B82" s="297" t="s">
        <v>358</v>
      </c>
      <c r="C82" s="198" t="s">
        <v>239</v>
      </c>
      <c r="D82" s="208" t="s">
        <v>145</v>
      </c>
      <c r="E82" s="208" t="s">
        <v>402</v>
      </c>
      <c r="F82" s="301" t="s">
        <v>405</v>
      </c>
      <c r="G82" s="301">
        <v>200</v>
      </c>
      <c r="H82" s="200">
        <v>2.2999999999999998</v>
      </c>
      <c r="I82" s="200"/>
      <c r="J82" s="200"/>
    </row>
    <row r="83" spans="2:10" s="205" customFormat="1" ht="23.25" customHeight="1" thickBot="1">
      <c r="B83" s="221" t="s">
        <v>240</v>
      </c>
      <c r="C83" s="195" t="s">
        <v>239</v>
      </c>
      <c r="D83" s="203" t="s">
        <v>146</v>
      </c>
      <c r="E83" s="203"/>
      <c r="F83" s="203"/>
      <c r="G83" s="203"/>
      <c r="H83" s="204">
        <f>H84+H89</f>
        <v>1056</v>
      </c>
      <c r="I83" s="204"/>
      <c r="J83" s="204">
        <f>J84+J89</f>
        <v>22.6</v>
      </c>
    </row>
    <row r="84" spans="2:10" s="205" customFormat="1" ht="22.5" customHeight="1">
      <c r="B84" s="235" t="s">
        <v>241</v>
      </c>
      <c r="C84" s="195" t="s">
        <v>239</v>
      </c>
      <c r="D84" s="203" t="s">
        <v>146</v>
      </c>
      <c r="E84" s="203" t="s">
        <v>163</v>
      </c>
      <c r="F84" s="203"/>
      <c r="G84" s="203"/>
      <c r="H84" s="204">
        <f>H85</f>
        <v>236.2</v>
      </c>
      <c r="I84" s="204"/>
      <c r="J84" s="204">
        <f>J85</f>
        <v>22.6</v>
      </c>
    </row>
    <row r="85" spans="2:10" s="205" customFormat="1" ht="56.25" customHeight="1" thickBot="1">
      <c r="B85" s="235" t="s">
        <v>360</v>
      </c>
      <c r="C85" s="226" t="s">
        <v>239</v>
      </c>
      <c r="D85" s="203" t="s">
        <v>146</v>
      </c>
      <c r="E85" s="203" t="s">
        <v>163</v>
      </c>
      <c r="F85" s="203" t="s">
        <v>330</v>
      </c>
      <c r="G85" s="236"/>
      <c r="H85" s="204">
        <f>H86</f>
        <v>236.2</v>
      </c>
      <c r="I85" s="237"/>
      <c r="J85" s="204">
        <f>J86</f>
        <v>22.6</v>
      </c>
    </row>
    <row r="86" spans="2:10" s="205" customFormat="1" ht="60.75" customHeight="1">
      <c r="B86" s="180" t="s">
        <v>361</v>
      </c>
      <c r="C86" s="195" t="s">
        <v>239</v>
      </c>
      <c r="D86" s="203" t="s">
        <v>146</v>
      </c>
      <c r="E86" s="203" t="s">
        <v>163</v>
      </c>
      <c r="F86" s="203" t="s">
        <v>362</v>
      </c>
      <c r="G86" s="236"/>
      <c r="H86" s="204">
        <f>H87</f>
        <v>236.2</v>
      </c>
      <c r="I86" s="238"/>
      <c r="J86" s="204">
        <f>J87</f>
        <v>22.6</v>
      </c>
    </row>
    <row r="87" spans="2:10" ht="75" customHeight="1">
      <c r="B87" s="181" t="s">
        <v>363</v>
      </c>
      <c r="C87" s="198" t="s">
        <v>239</v>
      </c>
      <c r="D87" s="199" t="s">
        <v>146</v>
      </c>
      <c r="E87" s="199" t="s">
        <v>163</v>
      </c>
      <c r="F87" s="199" t="s">
        <v>364</v>
      </c>
      <c r="G87" s="239"/>
      <c r="H87" s="200">
        <f>H88</f>
        <v>236.2</v>
      </c>
      <c r="I87" s="240"/>
      <c r="J87" s="200">
        <f>J88</f>
        <v>22.6</v>
      </c>
    </row>
    <row r="88" spans="2:10" ht="39.75" customHeight="1">
      <c r="B88" s="201" t="s">
        <v>311</v>
      </c>
      <c r="C88" s="198" t="s">
        <v>239</v>
      </c>
      <c r="D88" s="199" t="s">
        <v>146</v>
      </c>
      <c r="E88" s="199" t="s">
        <v>163</v>
      </c>
      <c r="F88" s="199" t="s">
        <v>364</v>
      </c>
      <c r="G88" s="199" t="s">
        <v>266</v>
      </c>
      <c r="H88" s="200">
        <v>236.2</v>
      </c>
      <c r="I88" s="241"/>
      <c r="J88" s="200">
        <v>22.6</v>
      </c>
    </row>
    <row r="89" spans="2:10" s="205" customFormat="1" ht="30" customHeight="1">
      <c r="B89" s="235" t="s">
        <v>312</v>
      </c>
      <c r="C89" s="203" t="s">
        <v>239</v>
      </c>
      <c r="D89" s="203" t="s">
        <v>146</v>
      </c>
      <c r="E89" s="203" t="s">
        <v>154</v>
      </c>
      <c r="F89" s="203"/>
      <c r="G89" s="203"/>
      <c r="H89" s="204">
        <f>H90+H94</f>
        <v>819.80000000000007</v>
      </c>
      <c r="I89" s="237"/>
      <c r="J89" s="204">
        <f>J90+J94</f>
        <v>0</v>
      </c>
    </row>
    <row r="90" spans="2:10" s="205" customFormat="1" ht="67.5" customHeight="1">
      <c r="B90" s="242" t="s">
        <v>360</v>
      </c>
      <c r="C90" s="195" t="s">
        <v>239</v>
      </c>
      <c r="D90" s="203" t="s">
        <v>146</v>
      </c>
      <c r="E90" s="203" t="s">
        <v>154</v>
      </c>
      <c r="F90" s="203" t="s">
        <v>330</v>
      </c>
      <c r="G90" s="203"/>
      <c r="H90" s="204">
        <f>H91</f>
        <v>634.20000000000005</v>
      </c>
      <c r="I90" s="237"/>
      <c r="J90" s="204">
        <f>J91</f>
        <v>0</v>
      </c>
    </row>
    <row r="91" spans="2:10" s="205" customFormat="1" ht="67.5" customHeight="1">
      <c r="B91" s="182" t="s">
        <v>361</v>
      </c>
      <c r="C91" s="243" t="s">
        <v>239</v>
      </c>
      <c r="D91" s="203" t="s">
        <v>146</v>
      </c>
      <c r="E91" s="203" t="s">
        <v>154</v>
      </c>
      <c r="F91" s="203" t="s">
        <v>362</v>
      </c>
      <c r="G91" s="203"/>
      <c r="H91" s="204">
        <f>H92</f>
        <v>634.20000000000005</v>
      </c>
      <c r="I91" s="237"/>
      <c r="J91" s="204">
        <f>J92</f>
        <v>0</v>
      </c>
    </row>
    <row r="92" spans="2:10" ht="77.25" customHeight="1">
      <c r="B92" s="183" t="s">
        <v>365</v>
      </c>
      <c r="C92" s="244" t="s">
        <v>239</v>
      </c>
      <c r="D92" s="199" t="s">
        <v>146</v>
      </c>
      <c r="E92" s="199" t="s">
        <v>154</v>
      </c>
      <c r="F92" s="199" t="s">
        <v>329</v>
      </c>
      <c r="G92" s="199"/>
      <c r="H92" s="200">
        <f>H93</f>
        <v>634.20000000000005</v>
      </c>
      <c r="I92" s="241"/>
      <c r="J92" s="200">
        <f>J93</f>
        <v>0</v>
      </c>
    </row>
    <row r="93" spans="2:10" ht="38.25" customHeight="1">
      <c r="B93" s="201" t="s">
        <v>311</v>
      </c>
      <c r="C93" s="198" t="s">
        <v>239</v>
      </c>
      <c r="D93" s="199" t="s">
        <v>146</v>
      </c>
      <c r="E93" s="199" t="s">
        <v>154</v>
      </c>
      <c r="F93" s="199" t="s">
        <v>329</v>
      </c>
      <c r="G93" s="199" t="s">
        <v>266</v>
      </c>
      <c r="H93" s="200">
        <v>634.20000000000005</v>
      </c>
      <c r="I93" s="241"/>
      <c r="J93" s="200"/>
    </row>
    <row r="94" spans="2:10" s="205" customFormat="1" ht="24.75" customHeight="1">
      <c r="B94" s="245" t="s">
        <v>366</v>
      </c>
      <c r="C94" s="195" t="s">
        <v>239</v>
      </c>
      <c r="D94" s="203" t="s">
        <v>146</v>
      </c>
      <c r="E94" s="203" t="s">
        <v>154</v>
      </c>
      <c r="F94" s="203" t="s">
        <v>317</v>
      </c>
      <c r="G94" s="203"/>
      <c r="H94" s="204">
        <f>H95</f>
        <v>185.6</v>
      </c>
      <c r="I94" s="237"/>
      <c r="J94" s="204">
        <f>J95</f>
        <v>0</v>
      </c>
    </row>
    <row r="95" spans="2:10" ht="28.5" customHeight="1">
      <c r="B95" s="219" t="s">
        <v>367</v>
      </c>
      <c r="C95" s="198" t="s">
        <v>239</v>
      </c>
      <c r="D95" s="199" t="s">
        <v>146</v>
      </c>
      <c r="E95" s="199" t="s">
        <v>154</v>
      </c>
      <c r="F95" s="199" t="s">
        <v>370</v>
      </c>
      <c r="G95" s="199"/>
      <c r="H95" s="200">
        <f>H96</f>
        <v>185.6</v>
      </c>
      <c r="I95" s="241"/>
      <c r="J95" s="200">
        <f>J96</f>
        <v>0</v>
      </c>
    </row>
    <row r="96" spans="2:10" ht="27" customHeight="1">
      <c r="B96" s="219" t="s">
        <v>368</v>
      </c>
      <c r="C96" s="198" t="s">
        <v>239</v>
      </c>
      <c r="D96" s="199" t="s">
        <v>146</v>
      </c>
      <c r="E96" s="199" t="s">
        <v>154</v>
      </c>
      <c r="F96" s="199" t="s">
        <v>369</v>
      </c>
      <c r="G96" s="199"/>
      <c r="H96" s="200">
        <f>H97</f>
        <v>185.6</v>
      </c>
      <c r="I96" s="241"/>
      <c r="J96" s="200">
        <f>J97</f>
        <v>0</v>
      </c>
    </row>
    <row r="97" spans="2:10" ht="38.25" customHeight="1">
      <c r="B97" s="219" t="s">
        <v>358</v>
      </c>
      <c r="C97" s="198" t="s">
        <v>239</v>
      </c>
      <c r="D97" s="199" t="s">
        <v>146</v>
      </c>
      <c r="E97" s="199" t="s">
        <v>154</v>
      </c>
      <c r="F97" s="199" t="s">
        <v>369</v>
      </c>
      <c r="G97" s="199" t="s">
        <v>266</v>
      </c>
      <c r="H97" s="200">
        <v>185.6</v>
      </c>
      <c r="I97" s="241"/>
      <c r="J97" s="200"/>
    </row>
    <row r="98" spans="2:10" ht="33" customHeight="1" thickBot="1">
      <c r="B98" s="245" t="s">
        <v>162</v>
      </c>
      <c r="C98" s="195" t="s">
        <v>239</v>
      </c>
      <c r="D98" s="222" t="s">
        <v>164</v>
      </c>
      <c r="E98" s="222"/>
      <c r="F98" s="222"/>
      <c r="G98" s="222"/>
      <c r="H98" s="225">
        <f>H115+H123+H144</f>
        <v>2661.2999999999997</v>
      </c>
      <c r="I98" s="225"/>
      <c r="J98" s="225">
        <f>J115+J123+J144</f>
        <v>1362.7</v>
      </c>
    </row>
    <row r="99" spans="2:10" ht="13.5" hidden="1">
      <c r="B99" s="246" t="s">
        <v>165</v>
      </c>
      <c r="C99" s="195" t="s">
        <v>239</v>
      </c>
      <c r="D99" s="226" t="s">
        <v>164</v>
      </c>
      <c r="E99" s="226" t="s">
        <v>142</v>
      </c>
      <c r="F99" s="226"/>
      <c r="G99" s="226"/>
      <c r="H99" s="247">
        <f>H100+H113</f>
        <v>0</v>
      </c>
      <c r="I99" s="247"/>
      <c r="J99" s="247">
        <f>J100+J113</f>
        <v>0</v>
      </c>
    </row>
    <row r="100" spans="2:10" hidden="1">
      <c r="B100" s="207" t="s">
        <v>166</v>
      </c>
      <c r="C100" s="198" t="s">
        <v>239</v>
      </c>
      <c r="D100" s="208" t="s">
        <v>164</v>
      </c>
      <c r="E100" s="208" t="s">
        <v>142</v>
      </c>
      <c r="F100" s="208" t="s">
        <v>167</v>
      </c>
      <c r="G100" s="208"/>
      <c r="H100" s="200">
        <f>H101</f>
        <v>0</v>
      </c>
      <c r="I100" s="200"/>
      <c r="J100" s="200">
        <f>J101</f>
        <v>0</v>
      </c>
    </row>
    <row r="101" spans="2:10" ht="54.75" hidden="1" customHeight="1">
      <c r="B101" s="248" t="s">
        <v>173</v>
      </c>
      <c r="C101" s="198" t="s">
        <v>239</v>
      </c>
      <c r="D101" s="208" t="s">
        <v>164</v>
      </c>
      <c r="E101" s="208" t="s">
        <v>142</v>
      </c>
      <c r="F101" s="208" t="s">
        <v>217</v>
      </c>
      <c r="G101" s="208"/>
      <c r="H101" s="200">
        <f>H102</f>
        <v>0</v>
      </c>
      <c r="I101" s="200"/>
      <c r="J101" s="200">
        <f>J102</f>
        <v>0</v>
      </c>
    </row>
    <row r="102" spans="2:10" ht="29.25" hidden="1" customHeight="1">
      <c r="B102" s="201" t="s">
        <v>249</v>
      </c>
      <c r="C102" s="198" t="s">
        <v>239</v>
      </c>
      <c r="D102" s="208" t="s">
        <v>164</v>
      </c>
      <c r="E102" s="208" t="s">
        <v>142</v>
      </c>
      <c r="F102" s="208" t="s">
        <v>217</v>
      </c>
      <c r="G102" s="208" t="s">
        <v>180</v>
      </c>
      <c r="H102" s="200"/>
      <c r="I102" s="200"/>
      <c r="J102" s="200"/>
    </row>
    <row r="103" spans="2:10" ht="25.5" hidden="1">
      <c r="B103" s="207" t="s">
        <v>199</v>
      </c>
      <c r="C103" s="195" t="s">
        <v>239</v>
      </c>
      <c r="D103" s="208" t="s">
        <v>164</v>
      </c>
      <c r="E103" s="208" t="s">
        <v>142</v>
      </c>
      <c r="F103" s="208" t="s">
        <v>217</v>
      </c>
      <c r="G103" s="208" t="s">
        <v>144</v>
      </c>
      <c r="H103" s="241"/>
      <c r="I103" s="241"/>
      <c r="J103" s="241"/>
    </row>
    <row r="104" spans="2:10" hidden="1">
      <c r="B104" s="207" t="s">
        <v>218</v>
      </c>
      <c r="C104" s="195" t="s">
        <v>239</v>
      </c>
      <c r="D104" s="208" t="s">
        <v>164</v>
      </c>
      <c r="E104" s="208" t="s">
        <v>142</v>
      </c>
      <c r="F104" s="208" t="s">
        <v>219</v>
      </c>
      <c r="G104" s="208"/>
      <c r="H104" s="241">
        <f>H105</f>
        <v>0</v>
      </c>
      <c r="I104" s="241"/>
      <c r="J104" s="241">
        <f>J105</f>
        <v>0</v>
      </c>
    </row>
    <row r="105" spans="2:10" ht="89.25" hidden="1">
      <c r="B105" s="207" t="s">
        <v>220</v>
      </c>
      <c r="C105" s="195" t="s">
        <v>239</v>
      </c>
      <c r="D105" s="208" t="s">
        <v>164</v>
      </c>
      <c r="E105" s="208" t="s">
        <v>142</v>
      </c>
      <c r="F105" s="208" t="s">
        <v>221</v>
      </c>
      <c r="G105" s="208"/>
      <c r="H105" s="241">
        <f>H108+H106</f>
        <v>0</v>
      </c>
      <c r="I105" s="241"/>
      <c r="J105" s="241">
        <f>J108+J106</f>
        <v>0</v>
      </c>
    </row>
    <row r="106" spans="2:10" ht="25.5" hidden="1">
      <c r="B106" s="249" t="s">
        <v>222</v>
      </c>
      <c r="C106" s="195" t="s">
        <v>239</v>
      </c>
      <c r="D106" s="208" t="s">
        <v>164</v>
      </c>
      <c r="E106" s="208" t="s">
        <v>142</v>
      </c>
      <c r="F106" s="208" t="s">
        <v>223</v>
      </c>
      <c r="G106" s="208"/>
      <c r="H106" s="241">
        <f>H107</f>
        <v>0</v>
      </c>
      <c r="I106" s="241"/>
      <c r="J106" s="241">
        <f>J107</f>
        <v>0</v>
      </c>
    </row>
    <row r="107" spans="2:10" ht="25.5" hidden="1">
      <c r="B107" s="207" t="s">
        <v>199</v>
      </c>
      <c r="C107" s="195" t="s">
        <v>239</v>
      </c>
      <c r="D107" s="208" t="s">
        <v>164</v>
      </c>
      <c r="E107" s="208" t="s">
        <v>142</v>
      </c>
      <c r="F107" s="208" t="s">
        <v>223</v>
      </c>
      <c r="G107" s="208" t="s">
        <v>144</v>
      </c>
      <c r="H107" s="241"/>
      <c r="I107" s="241"/>
      <c r="J107" s="241"/>
    </row>
    <row r="108" spans="2:10" ht="25.5" hidden="1">
      <c r="B108" s="249" t="s">
        <v>224</v>
      </c>
      <c r="C108" s="195" t="s">
        <v>239</v>
      </c>
      <c r="D108" s="208" t="s">
        <v>164</v>
      </c>
      <c r="E108" s="208" t="s">
        <v>142</v>
      </c>
      <c r="F108" s="208" t="s">
        <v>225</v>
      </c>
      <c r="G108" s="208"/>
      <c r="H108" s="241">
        <f>H109</f>
        <v>0</v>
      </c>
      <c r="I108" s="241"/>
      <c r="J108" s="241">
        <f>J109</f>
        <v>0</v>
      </c>
    </row>
    <row r="109" spans="2:10" ht="26.25" hidden="1" customHeight="1">
      <c r="B109" s="207" t="s">
        <v>199</v>
      </c>
      <c r="C109" s="195" t="s">
        <v>239</v>
      </c>
      <c r="D109" s="208" t="s">
        <v>164</v>
      </c>
      <c r="E109" s="208" t="s">
        <v>142</v>
      </c>
      <c r="F109" s="208" t="s">
        <v>225</v>
      </c>
      <c r="G109" s="208" t="s">
        <v>144</v>
      </c>
      <c r="H109" s="241"/>
      <c r="I109" s="241"/>
      <c r="J109" s="241"/>
    </row>
    <row r="110" spans="2:10" ht="26.25" hidden="1" customHeight="1">
      <c r="B110" s="207" t="s">
        <v>110</v>
      </c>
      <c r="C110" s="198" t="s">
        <v>239</v>
      </c>
      <c r="D110" s="208" t="s">
        <v>164</v>
      </c>
      <c r="E110" s="208" t="s">
        <v>142</v>
      </c>
      <c r="F110" s="208" t="s">
        <v>111</v>
      </c>
      <c r="G110" s="208"/>
      <c r="H110" s="241">
        <f>H111</f>
        <v>0</v>
      </c>
      <c r="I110" s="241"/>
      <c r="J110" s="241">
        <f>J111</f>
        <v>0</v>
      </c>
    </row>
    <row r="111" spans="2:10" ht="105.75" hidden="1" customHeight="1">
      <c r="B111" s="207" t="s">
        <v>123</v>
      </c>
      <c r="C111" s="198" t="s">
        <v>239</v>
      </c>
      <c r="D111" s="208" t="s">
        <v>164</v>
      </c>
      <c r="E111" s="208" t="s">
        <v>142</v>
      </c>
      <c r="F111" s="208" t="s">
        <v>112</v>
      </c>
      <c r="G111" s="208"/>
      <c r="H111" s="241">
        <f>H112</f>
        <v>0</v>
      </c>
      <c r="I111" s="241"/>
      <c r="J111" s="241">
        <f>J112</f>
        <v>0</v>
      </c>
    </row>
    <row r="112" spans="2:10" ht="27" hidden="1" customHeight="1">
      <c r="B112" s="207" t="s">
        <v>106</v>
      </c>
      <c r="C112" s="198" t="s">
        <v>239</v>
      </c>
      <c r="D112" s="208" t="s">
        <v>164</v>
      </c>
      <c r="E112" s="208" t="s">
        <v>142</v>
      </c>
      <c r="F112" s="208" t="s">
        <v>112</v>
      </c>
      <c r="G112" s="208" t="s">
        <v>105</v>
      </c>
      <c r="H112" s="241"/>
      <c r="I112" s="241"/>
      <c r="J112" s="241"/>
    </row>
    <row r="113" spans="2:10" ht="120.75" hidden="1" customHeight="1">
      <c r="B113" s="207" t="s">
        <v>251</v>
      </c>
      <c r="C113" s="198" t="s">
        <v>239</v>
      </c>
      <c r="D113" s="208" t="s">
        <v>164</v>
      </c>
      <c r="E113" s="208" t="s">
        <v>142</v>
      </c>
      <c r="F113" s="208" t="s">
        <v>112</v>
      </c>
      <c r="G113" s="208"/>
      <c r="H113" s="241">
        <f>H114</f>
        <v>0</v>
      </c>
      <c r="I113" s="241"/>
      <c r="J113" s="241">
        <f>J114</f>
        <v>0</v>
      </c>
    </row>
    <row r="114" spans="2:10" ht="27" hidden="1" customHeight="1">
      <c r="B114" s="207" t="s">
        <v>119</v>
      </c>
      <c r="C114" s="198" t="s">
        <v>239</v>
      </c>
      <c r="D114" s="208" t="s">
        <v>164</v>
      </c>
      <c r="E114" s="208" t="s">
        <v>142</v>
      </c>
      <c r="F114" s="208" t="s">
        <v>112</v>
      </c>
      <c r="G114" s="208" t="s">
        <v>181</v>
      </c>
      <c r="H114" s="241"/>
      <c r="I114" s="241"/>
      <c r="J114" s="241"/>
    </row>
    <row r="115" spans="2:10" ht="29.25" customHeight="1">
      <c r="B115" s="202" t="s">
        <v>168</v>
      </c>
      <c r="C115" s="195" t="s">
        <v>239</v>
      </c>
      <c r="D115" s="203" t="s">
        <v>164</v>
      </c>
      <c r="E115" s="203" t="s">
        <v>143</v>
      </c>
      <c r="F115" s="203"/>
      <c r="G115" s="203"/>
      <c r="H115" s="204">
        <f>H116+H120</f>
        <v>281.7</v>
      </c>
      <c r="I115" s="204"/>
      <c r="J115" s="204">
        <f>J116+J120</f>
        <v>20.5</v>
      </c>
    </row>
    <row r="116" spans="2:10" s="205" customFormat="1" ht="59.25" customHeight="1" thickBot="1">
      <c r="B116" s="242" t="s">
        <v>360</v>
      </c>
      <c r="C116" s="195" t="s">
        <v>239</v>
      </c>
      <c r="D116" s="218" t="s">
        <v>164</v>
      </c>
      <c r="E116" s="218" t="s">
        <v>143</v>
      </c>
      <c r="F116" s="218" t="s">
        <v>330</v>
      </c>
      <c r="G116" s="218"/>
      <c r="H116" s="204">
        <f>H117</f>
        <v>181.7</v>
      </c>
      <c r="I116" s="204"/>
      <c r="J116" s="204">
        <f>J117</f>
        <v>20.5</v>
      </c>
    </row>
    <row r="117" spans="2:10" s="205" customFormat="1" ht="60.75" customHeight="1" thickBot="1">
      <c r="B117" s="179" t="s">
        <v>372</v>
      </c>
      <c r="C117" s="195" t="s">
        <v>239</v>
      </c>
      <c r="D117" s="218" t="s">
        <v>164</v>
      </c>
      <c r="E117" s="218" t="s">
        <v>143</v>
      </c>
      <c r="F117" s="218" t="s">
        <v>371</v>
      </c>
      <c r="G117" s="218"/>
      <c r="H117" s="204">
        <f>H119</f>
        <v>181.7</v>
      </c>
      <c r="I117" s="204"/>
      <c r="J117" s="204">
        <f>J119</f>
        <v>20.5</v>
      </c>
    </row>
    <row r="118" spans="2:10" ht="75" customHeight="1" thickBot="1">
      <c r="B118" s="184" t="s">
        <v>373</v>
      </c>
      <c r="C118" s="198" t="s">
        <v>239</v>
      </c>
      <c r="D118" s="208" t="s">
        <v>164</v>
      </c>
      <c r="E118" s="208" t="s">
        <v>143</v>
      </c>
      <c r="F118" s="208" t="s">
        <v>374</v>
      </c>
      <c r="G118" s="208"/>
      <c r="H118" s="200">
        <f>H119</f>
        <v>181.7</v>
      </c>
      <c r="I118" s="200"/>
      <c r="J118" s="200">
        <f>J119</f>
        <v>20.5</v>
      </c>
    </row>
    <row r="119" spans="2:10" ht="42" customHeight="1">
      <c r="B119" s="219" t="s">
        <v>358</v>
      </c>
      <c r="C119" s="198" t="s">
        <v>239</v>
      </c>
      <c r="D119" s="208" t="s">
        <v>164</v>
      </c>
      <c r="E119" s="208" t="s">
        <v>143</v>
      </c>
      <c r="F119" s="208" t="s">
        <v>374</v>
      </c>
      <c r="G119" s="208" t="s">
        <v>266</v>
      </c>
      <c r="H119" s="200">
        <v>181.7</v>
      </c>
      <c r="I119" s="200"/>
      <c r="J119" s="200">
        <v>20.5</v>
      </c>
    </row>
    <row r="120" spans="2:10" s="205" customFormat="1" ht="21.75" customHeight="1">
      <c r="B120" s="250" t="s">
        <v>366</v>
      </c>
      <c r="C120" s="195" t="s">
        <v>239</v>
      </c>
      <c r="D120" s="218" t="s">
        <v>164</v>
      </c>
      <c r="E120" s="218" t="s">
        <v>143</v>
      </c>
      <c r="F120" s="218" t="s">
        <v>317</v>
      </c>
      <c r="G120" s="218"/>
      <c r="H120" s="204">
        <f>H121</f>
        <v>100</v>
      </c>
      <c r="I120" s="204"/>
      <c r="J120" s="204">
        <f>J121</f>
        <v>0</v>
      </c>
    </row>
    <row r="121" spans="2:10" ht="59.25" customHeight="1">
      <c r="B121" s="183" t="s">
        <v>192</v>
      </c>
      <c r="C121" s="198" t="s">
        <v>239</v>
      </c>
      <c r="D121" s="208" t="s">
        <v>164</v>
      </c>
      <c r="E121" s="208" t="s">
        <v>143</v>
      </c>
      <c r="F121" s="208" t="s">
        <v>317</v>
      </c>
      <c r="G121" s="208"/>
      <c r="H121" s="200">
        <f>H122</f>
        <v>100</v>
      </c>
      <c r="I121" s="200"/>
      <c r="J121" s="200">
        <f>J122</f>
        <v>0</v>
      </c>
    </row>
    <row r="122" spans="2:10" ht="46.5" customHeight="1">
      <c r="B122" s="201" t="s">
        <v>311</v>
      </c>
      <c r="C122" s="198" t="s">
        <v>239</v>
      </c>
      <c r="D122" s="208" t="s">
        <v>164</v>
      </c>
      <c r="E122" s="208" t="s">
        <v>143</v>
      </c>
      <c r="F122" s="208" t="s">
        <v>375</v>
      </c>
      <c r="G122" s="208" t="s">
        <v>266</v>
      </c>
      <c r="H122" s="200">
        <v>100</v>
      </c>
      <c r="I122" s="200"/>
      <c r="J122" s="200"/>
    </row>
    <row r="123" spans="2:10" s="205" customFormat="1" ht="21" customHeight="1">
      <c r="B123" s="251" t="s">
        <v>169</v>
      </c>
      <c r="C123" s="195" t="s">
        <v>239</v>
      </c>
      <c r="D123" s="210" t="s">
        <v>164</v>
      </c>
      <c r="E123" s="210" t="s">
        <v>145</v>
      </c>
      <c r="F123" s="210"/>
      <c r="G123" s="210"/>
      <c r="H123" s="252">
        <f>H124+H131</f>
        <v>2292.9</v>
      </c>
      <c r="I123" s="252"/>
      <c r="J123" s="252">
        <f>J124+J131</f>
        <v>1342.2</v>
      </c>
    </row>
    <row r="124" spans="2:10" s="205" customFormat="1" ht="57.75" customHeight="1">
      <c r="B124" s="242" t="s">
        <v>360</v>
      </c>
      <c r="C124" s="195" t="s">
        <v>239</v>
      </c>
      <c r="D124" s="210" t="s">
        <v>164</v>
      </c>
      <c r="E124" s="210" t="s">
        <v>145</v>
      </c>
      <c r="F124" s="210" t="s">
        <v>330</v>
      </c>
      <c r="G124" s="210"/>
      <c r="H124" s="252">
        <f>H128</f>
        <v>2096.9</v>
      </c>
      <c r="I124" s="252"/>
      <c r="J124" s="252">
        <f>J128</f>
        <v>1196.2</v>
      </c>
    </row>
    <row r="125" spans="2:10" ht="63.75" hidden="1" customHeight="1">
      <c r="B125" s="253" t="s">
        <v>81</v>
      </c>
      <c r="C125" s="198" t="s">
        <v>239</v>
      </c>
      <c r="D125" s="217" t="s">
        <v>164</v>
      </c>
      <c r="E125" s="217" t="s">
        <v>145</v>
      </c>
      <c r="F125" s="217" t="s">
        <v>271</v>
      </c>
      <c r="G125" s="217"/>
      <c r="H125" s="232">
        <f>H126+H127</f>
        <v>0</v>
      </c>
      <c r="I125" s="232"/>
      <c r="J125" s="232">
        <f>J126+J127</f>
        <v>0</v>
      </c>
    </row>
    <row r="126" spans="2:10" s="205" customFormat="1" ht="32.25" hidden="1" customHeight="1">
      <c r="B126" s="201" t="s">
        <v>249</v>
      </c>
      <c r="C126" s="198" t="s">
        <v>239</v>
      </c>
      <c r="D126" s="217" t="s">
        <v>164</v>
      </c>
      <c r="E126" s="217" t="s">
        <v>145</v>
      </c>
      <c r="F126" s="217" t="s">
        <v>271</v>
      </c>
      <c r="G126" s="217" t="s">
        <v>266</v>
      </c>
      <c r="H126" s="232"/>
      <c r="I126" s="232"/>
      <c r="J126" s="232"/>
    </row>
    <row r="127" spans="2:10" s="205" customFormat="1" ht="80.25" hidden="1" customHeight="1">
      <c r="B127" s="201" t="s">
        <v>176</v>
      </c>
      <c r="C127" s="198" t="s">
        <v>239</v>
      </c>
      <c r="D127" s="217" t="s">
        <v>164</v>
      </c>
      <c r="E127" s="217" t="s">
        <v>145</v>
      </c>
      <c r="F127" s="217" t="s">
        <v>80</v>
      </c>
      <c r="G127" s="217" t="s">
        <v>178</v>
      </c>
      <c r="H127" s="232"/>
      <c r="I127" s="232"/>
      <c r="J127" s="232"/>
    </row>
    <row r="128" spans="2:10" s="205" customFormat="1" ht="80.25" customHeight="1">
      <c r="B128" s="251" t="s">
        <v>376</v>
      </c>
      <c r="C128" s="195" t="s">
        <v>239</v>
      </c>
      <c r="D128" s="210" t="s">
        <v>164</v>
      </c>
      <c r="E128" s="210" t="s">
        <v>145</v>
      </c>
      <c r="F128" s="210" t="s">
        <v>377</v>
      </c>
      <c r="G128" s="210"/>
      <c r="H128" s="252">
        <f>H129</f>
        <v>2096.9</v>
      </c>
      <c r="I128" s="252"/>
      <c r="J128" s="252">
        <f>J129</f>
        <v>1196.2</v>
      </c>
    </row>
    <row r="129" spans="2:10" ht="80.25" customHeight="1">
      <c r="B129" s="253" t="s">
        <v>378</v>
      </c>
      <c r="C129" s="198" t="s">
        <v>239</v>
      </c>
      <c r="D129" s="217" t="s">
        <v>164</v>
      </c>
      <c r="E129" s="217" t="s">
        <v>145</v>
      </c>
      <c r="F129" s="217" t="s">
        <v>379</v>
      </c>
      <c r="G129" s="217"/>
      <c r="H129" s="232">
        <f>H130</f>
        <v>2096.9</v>
      </c>
      <c r="I129" s="232"/>
      <c r="J129" s="232">
        <f>J130</f>
        <v>1196.2</v>
      </c>
    </row>
    <row r="130" spans="2:10" ht="42.75" customHeight="1">
      <c r="B130" s="253" t="s">
        <v>311</v>
      </c>
      <c r="C130" s="198" t="s">
        <v>239</v>
      </c>
      <c r="D130" s="217" t="s">
        <v>164</v>
      </c>
      <c r="E130" s="217" t="s">
        <v>145</v>
      </c>
      <c r="F130" s="217" t="s">
        <v>379</v>
      </c>
      <c r="G130" s="217" t="s">
        <v>266</v>
      </c>
      <c r="H130" s="232">
        <v>2096.9</v>
      </c>
      <c r="I130" s="232"/>
      <c r="J130" s="232">
        <f>1174.3+21.9</f>
        <v>1196.2</v>
      </c>
    </row>
    <row r="131" spans="2:10" s="205" customFormat="1" ht="19.5" customHeight="1">
      <c r="B131" s="206" t="s">
        <v>366</v>
      </c>
      <c r="C131" s="195" t="s">
        <v>239</v>
      </c>
      <c r="D131" s="218" t="s">
        <v>164</v>
      </c>
      <c r="E131" s="218" t="s">
        <v>145</v>
      </c>
      <c r="F131" s="218" t="s">
        <v>317</v>
      </c>
      <c r="G131" s="218"/>
      <c r="H131" s="204">
        <f>H132+H142</f>
        <v>196</v>
      </c>
      <c r="I131" s="204"/>
      <c r="J131" s="204">
        <f>J132+J142</f>
        <v>146</v>
      </c>
    </row>
    <row r="132" spans="2:10" ht="33.75" customHeight="1">
      <c r="B132" s="207" t="s">
        <v>380</v>
      </c>
      <c r="C132" s="198" t="s">
        <v>239</v>
      </c>
      <c r="D132" s="208" t="s">
        <v>164</v>
      </c>
      <c r="E132" s="208" t="s">
        <v>145</v>
      </c>
      <c r="F132" s="293" t="s">
        <v>382</v>
      </c>
      <c r="G132" s="208"/>
      <c r="H132" s="200">
        <f>H133</f>
        <v>50</v>
      </c>
      <c r="I132" s="200"/>
      <c r="J132" s="200">
        <f>J133</f>
        <v>0</v>
      </c>
    </row>
    <row r="133" spans="2:10" ht="46.5" customHeight="1" thickBot="1">
      <c r="B133" s="201" t="s">
        <v>311</v>
      </c>
      <c r="C133" s="198" t="s">
        <v>239</v>
      </c>
      <c r="D133" s="208" t="s">
        <v>164</v>
      </c>
      <c r="E133" s="208" t="s">
        <v>145</v>
      </c>
      <c r="F133" s="208" t="s">
        <v>382</v>
      </c>
      <c r="G133" s="208" t="s">
        <v>266</v>
      </c>
      <c r="H133" s="200">
        <v>50</v>
      </c>
      <c r="I133" s="200"/>
      <c r="J133" s="200"/>
    </row>
    <row r="134" spans="2:10" s="205" customFormat="1" ht="47.25" hidden="1" customHeight="1">
      <c r="B134" s="202" t="s">
        <v>226</v>
      </c>
      <c r="C134" s="195" t="s">
        <v>239</v>
      </c>
      <c r="D134" s="218" t="s">
        <v>164</v>
      </c>
      <c r="E134" s="218" t="s">
        <v>164</v>
      </c>
      <c r="F134" s="218"/>
      <c r="G134" s="218"/>
      <c r="H134" s="204">
        <f>H135+H139+H141</f>
        <v>0</v>
      </c>
      <c r="I134" s="204"/>
      <c r="J134" s="204">
        <f>J135+J139+J141</f>
        <v>0</v>
      </c>
    </row>
    <row r="135" spans="2:10" s="205" customFormat="1" ht="82.5" hidden="1" customHeight="1">
      <c r="B135" s="202" t="s">
        <v>346</v>
      </c>
      <c r="C135" s="195" t="s">
        <v>239</v>
      </c>
      <c r="D135" s="218" t="s">
        <v>164</v>
      </c>
      <c r="E135" s="218" t="s">
        <v>164</v>
      </c>
      <c r="F135" s="218" t="s">
        <v>334</v>
      </c>
      <c r="G135" s="218"/>
      <c r="H135" s="204">
        <f>H136</f>
        <v>0</v>
      </c>
      <c r="I135" s="204"/>
      <c r="J135" s="204">
        <f>J136</f>
        <v>0</v>
      </c>
    </row>
    <row r="136" spans="2:10" ht="45" hidden="1" customHeight="1">
      <c r="B136" s="201" t="s">
        <v>79</v>
      </c>
      <c r="C136" s="198" t="s">
        <v>239</v>
      </c>
      <c r="D136" s="208" t="s">
        <v>164</v>
      </c>
      <c r="E136" s="208" t="s">
        <v>164</v>
      </c>
      <c r="F136" s="208" t="s">
        <v>347</v>
      </c>
      <c r="G136" s="208"/>
      <c r="H136" s="200">
        <f>H137</f>
        <v>0</v>
      </c>
      <c r="I136" s="200"/>
      <c r="J136" s="200">
        <f>J137</f>
        <v>0</v>
      </c>
    </row>
    <row r="137" spans="2:10" ht="74.25" hidden="1" customHeight="1">
      <c r="B137" s="201" t="s">
        <v>348</v>
      </c>
      <c r="C137" s="198" t="s">
        <v>239</v>
      </c>
      <c r="D137" s="208" t="s">
        <v>164</v>
      </c>
      <c r="E137" s="208" t="s">
        <v>164</v>
      </c>
      <c r="F137" s="208" t="s">
        <v>335</v>
      </c>
      <c r="G137" s="208"/>
      <c r="H137" s="200">
        <f>H138</f>
        <v>0</v>
      </c>
      <c r="I137" s="200"/>
      <c r="J137" s="200">
        <f>J138</f>
        <v>0</v>
      </c>
    </row>
    <row r="138" spans="2:10" s="205" customFormat="1" ht="42.75" hidden="1" customHeight="1">
      <c r="B138" s="201" t="s">
        <v>311</v>
      </c>
      <c r="C138" s="198" t="s">
        <v>239</v>
      </c>
      <c r="D138" s="208" t="s">
        <v>164</v>
      </c>
      <c r="E138" s="208" t="s">
        <v>164</v>
      </c>
      <c r="F138" s="208" t="s">
        <v>335</v>
      </c>
      <c r="G138" s="208" t="s">
        <v>266</v>
      </c>
      <c r="H138" s="200"/>
      <c r="I138" s="200"/>
      <c r="J138" s="200"/>
    </row>
    <row r="139" spans="2:10" ht="39" hidden="1" customHeight="1">
      <c r="B139" s="201" t="s">
        <v>297</v>
      </c>
      <c r="C139" s="198" t="s">
        <v>239</v>
      </c>
      <c r="D139" s="208" t="s">
        <v>164</v>
      </c>
      <c r="E139" s="208" t="s">
        <v>164</v>
      </c>
      <c r="F139" s="208" t="s">
        <v>331</v>
      </c>
      <c r="G139" s="208"/>
      <c r="H139" s="200">
        <f>H140</f>
        <v>0</v>
      </c>
      <c r="I139" s="200"/>
      <c r="J139" s="200">
        <f>J140</f>
        <v>0</v>
      </c>
    </row>
    <row r="140" spans="2:10" ht="21.75" hidden="1" customHeight="1">
      <c r="B140" s="201" t="s">
        <v>120</v>
      </c>
      <c r="C140" s="198" t="s">
        <v>239</v>
      </c>
      <c r="D140" s="208" t="s">
        <v>164</v>
      </c>
      <c r="E140" s="208" t="s">
        <v>164</v>
      </c>
      <c r="F140" s="208" t="s">
        <v>331</v>
      </c>
      <c r="G140" s="208" t="s">
        <v>269</v>
      </c>
      <c r="H140" s="200"/>
      <c r="I140" s="200"/>
      <c r="J140" s="200"/>
    </row>
    <row r="141" spans="2:10" ht="27.75" hidden="1" customHeight="1" thickBot="1">
      <c r="B141" s="254" t="s">
        <v>193</v>
      </c>
      <c r="C141" s="198" t="s">
        <v>239</v>
      </c>
      <c r="D141" s="208" t="s">
        <v>164</v>
      </c>
      <c r="E141" s="208" t="s">
        <v>164</v>
      </c>
      <c r="F141" s="208" t="s">
        <v>331</v>
      </c>
      <c r="G141" s="208" t="s">
        <v>267</v>
      </c>
      <c r="H141" s="200"/>
      <c r="I141" s="200"/>
      <c r="J141" s="200"/>
    </row>
    <row r="142" spans="2:10" ht="27.75" customHeight="1" thickBot="1">
      <c r="B142" s="184" t="s">
        <v>406</v>
      </c>
      <c r="C142" s="305">
        <v>790</v>
      </c>
      <c r="D142" s="208" t="s">
        <v>164</v>
      </c>
      <c r="E142" s="208" t="s">
        <v>145</v>
      </c>
      <c r="F142" s="304" t="s">
        <v>407</v>
      </c>
      <c r="G142" s="304"/>
      <c r="H142" s="200">
        <f>H143</f>
        <v>146</v>
      </c>
      <c r="I142" s="200"/>
      <c r="J142" s="200">
        <f>J143</f>
        <v>146</v>
      </c>
    </row>
    <row r="143" spans="2:10" ht="46.15" customHeight="1" thickBot="1">
      <c r="B143" s="306" t="s">
        <v>358</v>
      </c>
      <c r="C143" s="307">
        <v>790</v>
      </c>
      <c r="D143" s="217" t="s">
        <v>164</v>
      </c>
      <c r="E143" s="217" t="s">
        <v>145</v>
      </c>
      <c r="F143" s="308" t="s">
        <v>407</v>
      </c>
      <c r="G143" s="308">
        <v>200</v>
      </c>
      <c r="H143" s="309">
        <v>146</v>
      </c>
      <c r="I143" s="200"/>
      <c r="J143" s="200">
        <v>146</v>
      </c>
    </row>
    <row r="144" spans="2:10" ht="30.6" customHeight="1" thickBot="1">
      <c r="B144" s="179" t="s">
        <v>226</v>
      </c>
      <c r="C144" s="299">
        <v>790</v>
      </c>
      <c r="D144" s="210" t="s">
        <v>164</v>
      </c>
      <c r="E144" s="210" t="s">
        <v>164</v>
      </c>
      <c r="F144" s="298"/>
      <c r="G144" s="298"/>
      <c r="H144" s="204">
        <f>H145</f>
        <v>86.7</v>
      </c>
      <c r="I144" s="204"/>
      <c r="J144" s="204">
        <f>J145</f>
        <v>0</v>
      </c>
    </row>
    <row r="145" spans="2:10" ht="58.9" customHeight="1" thickBot="1">
      <c r="B145" s="312" t="s">
        <v>360</v>
      </c>
      <c r="C145" s="314">
        <v>790</v>
      </c>
      <c r="D145" s="217" t="s">
        <v>164</v>
      </c>
      <c r="E145" s="217" t="s">
        <v>164</v>
      </c>
      <c r="F145" s="313" t="s">
        <v>408</v>
      </c>
      <c r="G145" s="313"/>
      <c r="H145" s="200">
        <f>H146</f>
        <v>86.7</v>
      </c>
      <c r="I145" s="200"/>
      <c r="J145" s="200">
        <f>J146</f>
        <v>0</v>
      </c>
    </row>
    <row r="146" spans="2:10" ht="78" customHeight="1" thickBot="1">
      <c r="B146" s="312" t="s">
        <v>376</v>
      </c>
      <c r="C146" s="314">
        <v>790</v>
      </c>
      <c r="D146" s="217" t="s">
        <v>164</v>
      </c>
      <c r="E146" s="217" t="s">
        <v>164</v>
      </c>
      <c r="F146" s="313" t="s">
        <v>409</v>
      </c>
      <c r="G146" s="313"/>
      <c r="H146" s="200">
        <f>H147</f>
        <v>86.7</v>
      </c>
      <c r="I146" s="200"/>
      <c r="J146" s="200">
        <f>J147</f>
        <v>0</v>
      </c>
    </row>
    <row r="147" spans="2:10" ht="87" customHeight="1">
      <c r="B147" s="306" t="s">
        <v>378</v>
      </c>
      <c r="C147" s="307">
        <v>790</v>
      </c>
      <c r="D147" s="217" t="s">
        <v>164</v>
      </c>
      <c r="E147" s="217" t="s">
        <v>164</v>
      </c>
      <c r="F147" s="308" t="s">
        <v>410</v>
      </c>
      <c r="G147" s="308"/>
      <c r="H147" s="316">
        <f>H148</f>
        <v>86.7</v>
      </c>
      <c r="I147" s="232"/>
      <c r="J147" s="316">
        <f>J148</f>
        <v>0</v>
      </c>
    </row>
    <row r="148" spans="2:10" ht="46.15" customHeight="1">
      <c r="B148" s="317" t="s">
        <v>358</v>
      </c>
      <c r="C148" s="318">
        <v>790</v>
      </c>
      <c r="D148" s="208" t="s">
        <v>164</v>
      </c>
      <c r="E148" s="208" t="s">
        <v>164</v>
      </c>
      <c r="F148" s="317" t="s">
        <v>410</v>
      </c>
      <c r="G148" s="317">
        <v>200</v>
      </c>
      <c r="H148" s="319">
        <v>86.7</v>
      </c>
      <c r="I148" s="200"/>
      <c r="J148" s="200"/>
    </row>
    <row r="149" spans="2:10" s="205" customFormat="1" ht="20.25" customHeight="1">
      <c r="B149" s="310" t="s">
        <v>170</v>
      </c>
      <c r="C149" s="195" t="s">
        <v>239</v>
      </c>
      <c r="D149" s="311" t="s">
        <v>147</v>
      </c>
      <c r="E149" s="311"/>
      <c r="F149" s="311"/>
      <c r="G149" s="311"/>
      <c r="H149" s="196">
        <f>H150</f>
        <v>50</v>
      </c>
      <c r="I149" s="196"/>
      <c r="J149" s="196">
        <f>J150</f>
        <v>0</v>
      </c>
    </row>
    <row r="150" spans="2:10" s="205" customFormat="1" ht="24.6" customHeight="1">
      <c r="B150" s="255" t="s">
        <v>381</v>
      </c>
      <c r="C150" s="195" t="s">
        <v>239</v>
      </c>
      <c r="D150" s="218" t="s">
        <v>147</v>
      </c>
      <c r="E150" s="218" t="s">
        <v>147</v>
      </c>
      <c r="F150" s="218"/>
      <c r="G150" s="218"/>
      <c r="H150" s="204">
        <f>H151</f>
        <v>50</v>
      </c>
      <c r="I150" s="204"/>
      <c r="J150" s="204">
        <f>J151</f>
        <v>0</v>
      </c>
    </row>
    <row r="151" spans="2:10" s="205" customFormat="1" ht="15" customHeight="1">
      <c r="B151" s="255" t="s">
        <v>285</v>
      </c>
      <c r="C151" s="195" t="s">
        <v>239</v>
      </c>
      <c r="D151" s="218" t="s">
        <v>147</v>
      </c>
      <c r="E151" s="218" t="s">
        <v>147</v>
      </c>
      <c r="F151" s="218" t="s">
        <v>317</v>
      </c>
      <c r="G151" s="218"/>
      <c r="H151" s="204">
        <f>H152</f>
        <v>50</v>
      </c>
      <c r="I151" s="204"/>
      <c r="J151" s="204">
        <f>J152</f>
        <v>0</v>
      </c>
    </row>
    <row r="152" spans="2:10" ht="30" customHeight="1">
      <c r="B152" s="253" t="s">
        <v>116</v>
      </c>
      <c r="C152" s="198" t="s">
        <v>239</v>
      </c>
      <c r="D152" s="208" t="s">
        <v>147</v>
      </c>
      <c r="E152" s="208" t="s">
        <v>147</v>
      </c>
      <c r="F152" s="208" t="s">
        <v>336</v>
      </c>
      <c r="G152" s="208"/>
      <c r="H152" s="200">
        <f>H153</f>
        <v>50</v>
      </c>
      <c r="I152" s="200"/>
      <c r="J152" s="200">
        <f>J153</f>
        <v>0</v>
      </c>
    </row>
    <row r="153" spans="2:10" ht="43.5" customHeight="1">
      <c r="B153" s="201" t="s">
        <v>311</v>
      </c>
      <c r="C153" s="199" t="s">
        <v>239</v>
      </c>
      <c r="D153" s="208" t="s">
        <v>147</v>
      </c>
      <c r="E153" s="208" t="s">
        <v>147</v>
      </c>
      <c r="F153" s="208" t="s">
        <v>336</v>
      </c>
      <c r="G153" s="208" t="s">
        <v>266</v>
      </c>
      <c r="H153" s="200">
        <v>50</v>
      </c>
      <c r="I153" s="200"/>
      <c r="J153" s="200">
        <v>0</v>
      </c>
    </row>
    <row r="154" spans="2:10" ht="19.5" customHeight="1">
      <c r="B154" s="257" t="s">
        <v>171</v>
      </c>
      <c r="C154" s="258" t="s">
        <v>239</v>
      </c>
      <c r="D154" s="259" t="s">
        <v>159</v>
      </c>
      <c r="E154" s="259"/>
      <c r="F154" s="259"/>
      <c r="G154" s="259"/>
      <c r="H154" s="260">
        <f>H160+H155</f>
        <v>1027.8</v>
      </c>
      <c r="I154" s="260"/>
      <c r="J154" s="260">
        <f>J160+J155</f>
        <v>312.2</v>
      </c>
    </row>
    <row r="155" spans="2:10" s="205" customFormat="1" ht="19.5" customHeight="1">
      <c r="B155" s="235" t="s">
        <v>196</v>
      </c>
      <c r="C155" s="203" t="s">
        <v>239</v>
      </c>
      <c r="D155" s="261" t="s">
        <v>159</v>
      </c>
      <c r="E155" s="261" t="s">
        <v>142</v>
      </c>
      <c r="F155" s="261"/>
      <c r="G155" s="261"/>
      <c r="H155" s="262">
        <f>H156</f>
        <v>799.8</v>
      </c>
      <c r="I155" s="262"/>
      <c r="J155" s="262">
        <f>J156</f>
        <v>303.2</v>
      </c>
    </row>
    <row r="156" spans="2:10" ht="68.25" customHeight="1">
      <c r="B156" s="235" t="s">
        <v>352</v>
      </c>
      <c r="C156" s="203" t="s">
        <v>239</v>
      </c>
      <c r="D156" s="261" t="s">
        <v>159</v>
      </c>
      <c r="E156" s="261" t="s">
        <v>142</v>
      </c>
      <c r="F156" s="261" t="s">
        <v>353</v>
      </c>
      <c r="G156" s="261"/>
      <c r="H156" s="262">
        <f>H157</f>
        <v>799.8</v>
      </c>
      <c r="I156" s="262"/>
      <c r="J156" s="262">
        <f>J157</f>
        <v>303.2</v>
      </c>
    </row>
    <row r="157" spans="2:10" ht="56.25" customHeight="1">
      <c r="B157" s="254" t="s">
        <v>354</v>
      </c>
      <c r="C157" s="199" t="s">
        <v>239</v>
      </c>
      <c r="D157" s="263" t="s">
        <v>159</v>
      </c>
      <c r="E157" s="263" t="s">
        <v>142</v>
      </c>
      <c r="F157" s="263" t="s">
        <v>355</v>
      </c>
      <c r="G157" s="263"/>
      <c r="H157" s="264">
        <f>H158</f>
        <v>799.8</v>
      </c>
      <c r="I157" s="264"/>
      <c r="J157" s="264">
        <f>J158</f>
        <v>303.2</v>
      </c>
    </row>
    <row r="158" spans="2:10" ht="66" customHeight="1">
      <c r="B158" s="254" t="s">
        <v>356</v>
      </c>
      <c r="C158" s="199" t="s">
        <v>239</v>
      </c>
      <c r="D158" s="263" t="s">
        <v>159</v>
      </c>
      <c r="E158" s="263" t="s">
        <v>142</v>
      </c>
      <c r="F158" s="263" t="s">
        <v>357</v>
      </c>
      <c r="G158" s="263"/>
      <c r="H158" s="264">
        <f>H159</f>
        <v>799.8</v>
      </c>
      <c r="I158" s="264"/>
      <c r="J158" s="264">
        <f>J159</f>
        <v>303.2</v>
      </c>
    </row>
    <row r="159" spans="2:10" ht="33" customHeight="1">
      <c r="B159" s="183" t="s">
        <v>48</v>
      </c>
      <c r="C159" s="199" t="s">
        <v>239</v>
      </c>
      <c r="D159" s="263" t="s">
        <v>159</v>
      </c>
      <c r="E159" s="263" t="s">
        <v>142</v>
      </c>
      <c r="F159" s="263" t="s">
        <v>357</v>
      </c>
      <c r="G159" s="263" t="s">
        <v>267</v>
      </c>
      <c r="H159" s="264">
        <v>799.8</v>
      </c>
      <c r="I159" s="264"/>
      <c r="J159" s="264">
        <v>303.2</v>
      </c>
    </row>
    <row r="160" spans="2:10">
      <c r="B160" s="202" t="s">
        <v>82</v>
      </c>
      <c r="C160" s="195" t="s">
        <v>239</v>
      </c>
      <c r="D160" s="261" t="s">
        <v>159</v>
      </c>
      <c r="E160" s="261" t="s">
        <v>145</v>
      </c>
      <c r="F160" s="261"/>
      <c r="G160" s="261"/>
      <c r="H160" s="265">
        <f>H161+H163+H166</f>
        <v>228</v>
      </c>
      <c r="I160" s="262"/>
      <c r="J160" s="265">
        <f>J161+J163+J166</f>
        <v>9</v>
      </c>
    </row>
    <row r="161" spans="2:10" ht="54.75" hidden="1" customHeight="1">
      <c r="B161" s="201" t="s">
        <v>283</v>
      </c>
      <c r="C161" s="198" t="s">
        <v>239</v>
      </c>
      <c r="D161" s="263" t="s">
        <v>159</v>
      </c>
      <c r="E161" s="263" t="s">
        <v>145</v>
      </c>
      <c r="F161" s="263" t="s">
        <v>332</v>
      </c>
      <c r="G161" s="263"/>
      <c r="H161" s="266">
        <f>H162</f>
        <v>0</v>
      </c>
      <c r="I161" s="264"/>
      <c r="J161" s="266">
        <f>J162</f>
        <v>0</v>
      </c>
    </row>
    <row r="162" spans="2:10" ht="26.25" hidden="1" customHeight="1">
      <c r="B162" s="201" t="s">
        <v>48</v>
      </c>
      <c r="C162" s="198" t="s">
        <v>239</v>
      </c>
      <c r="D162" s="263" t="s">
        <v>159</v>
      </c>
      <c r="E162" s="263" t="s">
        <v>145</v>
      </c>
      <c r="F162" s="263" t="s">
        <v>332</v>
      </c>
      <c r="G162" s="263" t="s">
        <v>267</v>
      </c>
      <c r="H162" s="266"/>
      <c r="I162" s="264"/>
      <c r="J162" s="266"/>
    </row>
    <row r="163" spans="2:10" ht="21.75" customHeight="1">
      <c r="B163" s="201" t="s">
        <v>215</v>
      </c>
      <c r="C163" s="198" t="s">
        <v>239</v>
      </c>
      <c r="D163" s="267" t="s">
        <v>159</v>
      </c>
      <c r="E163" s="267" t="s">
        <v>145</v>
      </c>
      <c r="F163" s="199" t="s">
        <v>319</v>
      </c>
      <c r="G163" s="199"/>
      <c r="H163" s="266">
        <f>H164+H169</f>
        <v>24</v>
      </c>
      <c r="I163" s="268"/>
      <c r="J163" s="266">
        <f>J164+J169</f>
        <v>9</v>
      </c>
    </row>
    <row r="164" spans="2:10">
      <c r="B164" s="201" t="s">
        <v>83</v>
      </c>
      <c r="C164" s="198" t="s">
        <v>239</v>
      </c>
      <c r="D164" s="267" t="s">
        <v>159</v>
      </c>
      <c r="E164" s="267" t="s">
        <v>145</v>
      </c>
      <c r="F164" s="269" t="s">
        <v>320</v>
      </c>
      <c r="G164" s="269"/>
      <c r="H164" s="266">
        <f>H165</f>
        <v>24</v>
      </c>
      <c r="I164" s="268"/>
      <c r="J164" s="266">
        <f>J165</f>
        <v>9</v>
      </c>
    </row>
    <row r="165" spans="2:10" ht="29.25" customHeight="1">
      <c r="B165" s="201" t="s">
        <v>48</v>
      </c>
      <c r="C165" s="199" t="s">
        <v>239</v>
      </c>
      <c r="D165" s="267" t="s">
        <v>159</v>
      </c>
      <c r="E165" s="267" t="s">
        <v>145</v>
      </c>
      <c r="F165" s="269" t="s">
        <v>320</v>
      </c>
      <c r="G165" s="269" t="s">
        <v>267</v>
      </c>
      <c r="H165" s="266">
        <v>24</v>
      </c>
      <c r="I165" s="268"/>
      <c r="J165" s="266">
        <v>9</v>
      </c>
    </row>
    <row r="166" spans="2:10" ht="30" customHeight="1">
      <c r="B166" s="201" t="s">
        <v>280</v>
      </c>
      <c r="C166" s="198" t="s">
        <v>239</v>
      </c>
      <c r="D166" s="267" t="s">
        <v>159</v>
      </c>
      <c r="E166" s="267" t="s">
        <v>145</v>
      </c>
      <c r="F166" s="269" t="s">
        <v>321</v>
      </c>
      <c r="G166" s="269"/>
      <c r="H166" s="266">
        <f>H167</f>
        <v>204</v>
      </c>
      <c r="I166" s="268"/>
      <c r="J166" s="266">
        <f>J167</f>
        <v>0</v>
      </c>
    </row>
    <row r="167" spans="2:10" ht="99.75" customHeight="1">
      <c r="B167" s="201" t="s">
        <v>313</v>
      </c>
      <c r="C167" s="198" t="s">
        <v>239</v>
      </c>
      <c r="D167" s="267" t="s">
        <v>159</v>
      </c>
      <c r="E167" s="267" t="s">
        <v>145</v>
      </c>
      <c r="F167" s="269" t="s">
        <v>333</v>
      </c>
      <c r="G167" s="269"/>
      <c r="H167" s="266">
        <f>H168</f>
        <v>204</v>
      </c>
      <c r="I167" s="268"/>
      <c r="J167" s="266">
        <f>J168</f>
        <v>0</v>
      </c>
    </row>
    <row r="168" spans="2:10" ht="25.5">
      <c r="B168" s="201" t="s">
        <v>48</v>
      </c>
      <c r="C168" s="199" t="s">
        <v>239</v>
      </c>
      <c r="D168" s="267" t="s">
        <v>159</v>
      </c>
      <c r="E168" s="267" t="s">
        <v>145</v>
      </c>
      <c r="F168" s="269" t="s">
        <v>333</v>
      </c>
      <c r="G168" s="269" t="s">
        <v>267</v>
      </c>
      <c r="H168" s="266">
        <v>204</v>
      </c>
      <c r="I168" s="268"/>
      <c r="J168" s="266"/>
    </row>
    <row r="169" spans="2:10" ht="57.75" hidden="1" customHeight="1">
      <c r="B169" s="201" t="s">
        <v>283</v>
      </c>
      <c r="C169" s="198" t="s">
        <v>239</v>
      </c>
      <c r="D169" s="267" t="s">
        <v>159</v>
      </c>
      <c r="E169" s="267" t="s">
        <v>145</v>
      </c>
      <c r="F169" s="269" t="s">
        <v>282</v>
      </c>
      <c r="G169" s="269"/>
      <c r="H169" s="266">
        <f>H170</f>
        <v>0</v>
      </c>
      <c r="I169" s="268"/>
      <c r="J169" s="266">
        <f>J170</f>
        <v>0</v>
      </c>
    </row>
    <row r="170" spans="2:10" ht="38.25" hidden="1" customHeight="1">
      <c r="B170" s="201" t="s">
        <v>48</v>
      </c>
      <c r="C170" s="198" t="s">
        <v>239</v>
      </c>
      <c r="D170" s="267" t="s">
        <v>159</v>
      </c>
      <c r="E170" s="267" t="s">
        <v>145</v>
      </c>
      <c r="F170" s="269" t="s">
        <v>282</v>
      </c>
      <c r="G170" s="269" t="s">
        <v>93</v>
      </c>
      <c r="H170" s="266"/>
      <c r="I170" s="268"/>
      <c r="J170" s="266"/>
    </row>
    <row r="171" spans="2:10" s="205" customFormat="1" ht="35.25" hidden="1" customHeight="1">
      <c r="B171" s="206" t="s">
        <v>280</v>
      </c>
      <c r="C171" s="195" t="s">
        <v>239</v>
      </c>
      <c r="D171" s="270" t="s">
        <v>159</v>
      </c>
      <c r="E171" s="270" t="s">
        <v>145</v>
      </c>
      <c r="F171" s="270" t="s">
        <v>281</v>
      </c>
      <c r="G171" s="270"/>
      <c r="H171" s="265">
        <f>H172+H174+H175</f>
        <v>0</v>
      </c>
      <c r="I171" s="262"/>
      <c r="J171" s="265">
        <f>J172+J174+J175</f>
        <v>0</v>
      </c>
    </row>
    <row r="172" spans="2:10" ht="145.5" hidden="1" customHeight="1">
      <c r="B172" s="207" t="s">
        <v>66</v>
      </c>
      <c r="C172" s="198" t="s">
        <v>239</v>
      </c>
      <c r="D172" s="267" t="s">
        <v>159</v>
      </c>
      <c r="E172" s="267" t="s">
        <v>145</v>
      </c>
      <c r="F172" s="267" t="s">
        <v>194</v>
      </c>
      <c r="G172" s="267"/>
      <c r="H172" s="266">
        <f>H173</f>
        <v>0</v>
      </c>
      <c r="I172" s="264"/>
      <c r="J172" s="266">
        <f>J173</f>
        <v>0</v>
      </c>
    </row>
    <row r="173" spans="2:10" ht="82.5" hidden="1" customHeight="1">
      <c r="B173" s="219" t="s">
        <v>176</v>
      </c>
      <c r="C173" s="256" t="s">
        <v>239</v>
      </c>
      <c r="D173" s="271" t="s">
        <v>159</v>
      </c>
      <c r="E173" s="271" t="s">
        <v>145</v>
      </c>
      <c r="F173" s="267" t="s">
        <v>194</v>
      </c>
      <c r="G173" s="271" t="s">
        <v>178</v>
      </c>
      <c r="H173" s="272"/>
      <c r="I173" s="273"/>
      <c r="J173" s="272"/>
    </row>
    <row r="174" spans="2:10" ht="30" hidden="1" customHeight="1">
      <c r="B174" s="219" t="s">
        <v>250</v>
      </c>
      <c r="C174" s="256" t="s">
        <v>239</v>
      </c>
      <c r="D174" s="271" t="s">
        <v>159</v>
      </c>
      <c r="E174" s="271" t="s">
        <v>145</v>
      </c>
      <c r="F174" s="267" t="s">
        <v>194</v>
      </c>
      <c r="G174" s="271" t="s">
        <v>180</v>
      </c>
      <c r="H174" s="272"/>
      <c r="I174" s="273"/>
      <c r="J174" s="272"/>
    </row>
    <row r="175" spans="2:10" ht="77.25" hidden="1" customHeight="1">
      <c r="B175" s="207" t="s">
        <v>84</v>
      </c>
      <c r="C175" s="198" t="s">
        <v>239</v>
      </c>
      <c r="D175" s="267" t="s">
        <v>159</v>
      </c>
      <c r="E175" s="267" t="s">
        <v>145</v>
      </c>
      <c r="F175" s="267" t="s">
        <v>195</v>
      </c>
      <c r="G175" s="267"/>
      <c r="H175" s="266"/>
      <c r="I175" s="264"/>
      <c r="J175" s="266"/>
    </row>
    <row r="176" spans="2:10" ht="21" hidden="1" customHeight="1">
      <c r="B176" s="207" t="s">
        <v>120</v>
      </c>
      <c r="C176" s="198" t="s">
        <v>239</v>
      </c>
      <c r="D176" s="267" t="s">
        <v>159</v>
      </c>
      <c r="E176" s="267" t="s">
        <v>145</v>
      </c>
      <c r="F176" s="267" t="s">
        <v>195</v>
      </c>
      <c r="G176" s="267" t="s">
        <v>160</v>
      </c>
      <c r="H176" s="266"/>
      <c r="I176" s="264"/>
      <c r="J176" s="266"/>
    </row>
    <row r="177" spans="2:14" ht="0.75" customHeight="1">
      <c r="B177" s="235"/>
      <c r="C177" s="195"/>
      <c r="D177" s="261"/>
      <c r="E177" s="261"/>
      <c r="F177" s="261"/>
      <c r="G177" s="261"/>
      <c r="H177" s="262"/>
      <c r="I177" s="262"/>
      <c r="J177" s="204"/>
      <c r="K177" s="205"/>
      <c r="L177" s="205"/>
      <c r="M177" s="205"/>
      <c r="N177" s="205"/>
    </row>
    <row r="178" spans="2:14">
      <c r="B178" s="274"/>
      <c r="C178" s="274"/>
      <c r="D178" s="275"/>
      <c r="E178" s="275"/>
      <c r="F178" s="275"/>
      <c r="G178" s="275"/>
      <c r="H178" s="276"/>
      <c r="I178" s="276"/>
    </row>
    <row r="179" spans="2:14">
      <c r="B179" s="274"/>
      <c r="C179" s="274"/>
      <c r="D179" s="275"/>
      <c r="E179" s="275"/>
      <c r="F179" s="275"/>
      <c r="G179" s="275"/>
      <c r="H179" s="276"/>
      <c r="I179" s="276"/>
    </row>
    <row r="180" spans="2:14">
      <c r="B180" s="274"/>
      <c r="C180" s="274"/>
      <c r="D180" s="275"/>
      <c r="E180" s="275"/>
      <c r="F180" s="275"/>
      <c r="G180" s="275"/>
      <c r="H180" s="276"/>
      <c r="I180" s="276"/>
    </row>
    <row r="181" spans="2:14">
      <c r="B181" s="274"/>
      <c r="C181" s="274"/>
      <c r="D181" s="275"/>
      <c r="E181" s="275"/>
      <c r="F181" s="275"/>
      <c r="G181" s="275"/>
      <c r="H181" s="276"/>
      <c r="I181" s="276"/>
    </row>
    <row r="182" spans="2:14">
      <c r="B182" s="274"/>
      <c r="C182" s="274"/>
      <c r="D182" s="275"/>
      <c r="E182" s="275"/>
      <c r="F182" s="275"/>
      <c r="G182" s="275"/>
      <c r="H182" s="276"/>
      <c r="I182" s="276"/>
    </row>
    <row r="183" spans="2:14">
      <c r="B183" s="274"/>
      <c r="C183" s="274"/>
      <c r="D183" s="275"/>
      <c r="E183" s="275"/>
      <c r="F183" s="275"/>
      <c r="G183" s="275"/>
      <c r="H183" s="276"/>
      <c r="I183" s="276"/>
    </row>
    <row r="184" spans="2:14">
      <c r="B184" s="274"/>
      <c r="C184" s="274"/>
      <c r="D184" s="275"/>
      <c r="E184" s="275"/>
      <c r="F184" s="275"/>
      <c r="G184" s="275"/>
      <c r="H184" s="276"/>
      <c r="I184" s="276"/>
    </row>
    <row r="185" spans="2:14">
      <c r="B185" s="274"/>
      <c r="C185" s="274"/>
      <c r="D185" s="275"/>
      <c r="E185" s="275"/>
      <c r="F185" s="275"/>
      <c r="G185" s="275"/>
      <c r="H185" s="276"/>
      <c r="I185" s="276"/>
    </row>
    <row r="186" spans="2:14">
      <c r="B186" s="274"/>
      <c r="C186" s="274"/>
      <c r="D186" s="275"/>
      <c r="E186" s="275"/>
      <c r="F186" s="275"/>
      <c r="G186" s="275"/>
      <c r="H186" s="276"/>
      <c r="I186" s="276"/>
    </row>
    <row r="187" spans="2:14">
      <c r="B187" s="274"/>
      <c r="C187" s="274"/>
      <c r="D187" s="275"/>
      <c r="E187" s="275"/>
      <c r="F187" s="275"/>
      <c r="G187" s="275"/>
      <c r="H187" s="276"/>
      <c r="I187" s="276"/>
    </row>
    <row r="188" spans="2:14">
      <c r="B188" s="274"/>
      <c r="C188" s="274"/>
      <c r="D188" s="275"/>
      <c r="E188" s="275"/>
      <c r="F188" s="275"/>
      <c r="G188" s="275"/>
      <c r="H188" s="276"/>
      <c r="I188" s="276"/>
    </row>
    <row r="189" spans="2:14">
      <c r="B189" s="274"/>
      <c r="C189" s="274"/>
      <c r="D189" s="275"/>
      <c r="E189" s="275"/>
      <c r="F189" s="275"/>
      <c r="G189" s="275"/>
      <c r="H189" s="276"/>
      <c r="I189" s="276"/>
    </row>
    <row r="190" spans="2:14">
      <c r="B190" s="274"/>
      <c r="C190" s="274"/>
      <c r="D190" s="275"/>
      <c r="E190" s="275"/>
      <c r="F190" s="275"/>
      <c r="G190" s="275"/>
      <c r="H190" s="276"/>
      <c r="I190" s="276"/>
    </row>
    <row r="191" spans="2:14">
      <c r="B191" s="274"/>
      <c r="C191" s="274"/>
      <c r="D191" s="275"/>
      <c r="E191" s="275"/>
      <c r="F191" s="275"/>
      <c r="G191" s="275"/>
      <c r="H191" s="276"/>
      <c r="I191" s="276"/>
    </row>
    <row r="192" spans="2:14">
      <c r="B192" s="274"/>
      <c r="C192" s="274"/>
      <c r="D192" s="275"/>
      <c r="E192" s="275"/>
      <c r="F192" s="275"/>
      <c r="G192" s="275"/>
      <c r="H192" s="276"/>
      <c r="I192" s="276"/>
    </row>
    <row r="193" spans="2:9">
      <c r="B193" s="274"/>
      <c r="C193" s="274"/>
      <c r="D193" s="275"/>
      <c r="E193" s="275"/>
      <c r="F193" s="275"/>
      <c r="G193" s="275"/>
      <c r="H193" s="276"/>
      <c r="I193" s="276"/>
    </row>
    <row r="194" spans="2:9">
      <c r="B194" s="274"/>
      <c r="C194" s="274"/>
      <c r="D194" s="275"/>
      <c r="E194" s="275"/>
      <c r="F194" s="275"/>
      <c r="G194" s="275"/>
      <c r="H194" s="276"/>
      <c r="I194" s="276"/>
    </row>
    <row r="195" spans="2:9">
      <c r="B195" s="274"/>
      <c r="C195" s="274"/>
      <c r="D195" s="275"/>
      <c r="E195" s="275"/>
      <c r="F195" s="275"/>
      <c r="G195" s="275"/>
      <c r="H195" s="276"/>
      <c r="I195" s="276"/>
    </row>
    <row r="196" spans="2:9">
      <c r="B196" s="274"/>
      <c r="C196" s="274"/>
      <c r="D196" s="275"/>
      <c r="E196" s="275"/>
      <c r="F196" s="275"/>
      <c r="G196" s="275"/>
      <c r="H196" s="276"/>
      <c r="I196" s="276"/>
    </row>
    <row r="197" spans="2:9">
      <c r="B197" s="274"/>
      <c r="C197" s="274"/>
      <c r="D197" s="275"/>
      <c r="E197" s="275"/>
      <c r="F197" s="275"/>
      <c r="G197" s="275"/>
      <c r="H197" s="276"/>
      <c r="I197" s="276"/>
    </row>
    <row r="198" spans="2:9">
      <c r="B198" s="274"/>
      <c r="C198" s="274"/>
      <c r="D198" s="275"/>
      <c r="E198" s="275"/>
      <c r="F198" s="275"/>
      <c r="G198" s="275"/>
      <c r="H198" s="276"/>
      <c r="I198" s="276"/>
    </row>
    <row r="199" spans="2:9">
      <c r="B199" s="274"/>
      <c r="C199" s="274"/>
      <c r="D199" s="275"/>
      <c r="E199" s="275"/>
      <c r="F199" s="275"/>
      <c r="G199" s="275"/>
      <c r="H199" s="276"/>
      <c r="I199" s="276"/>
    </row>
    <row r="200" spans="2:9">
      <c r="B200" s="274"/>
      <c r="C200" s="274"/>
      <c r="D200" s="275"/>
      <c r="E200" s="275"/>
      <c r="F200" s="275"/>
      <c r="G200" s="275"/>
      <c r="H200" s="276"/>
      <c r="I200" s="276"/>
    </row>
    <row r="201" spans="2:9">
      <c r="B201" s="274"/>
      <c r="C201" s="274"/>
      <c r="D201" s="275"/>
      <c r="E201" s="275"/>
      <c r="F201" s="275"/>
      <c r="G201" s="275"/>
      <c r="H201" s="276"/>
      <c r="I201" s="276"/>
    </row>
    <row r="202" spans="2:9">
      <c r="B202" s="274"/>
      <c r="C202" s="274"/>
      <c r="D202" s="275"/>
      <c r="E202" s="275"/>
      <c r="F202" s="275"/>
      <c r="G202" s="275"/>
      <c r="H202" s="276"/>
      <c r="I202" s="276"/>
    </row>
    <row r="203" spans="2:9">
      <c r="B203" s="274"/>
      <c r="C203" s="274"/>
      <c r="D203" s="275"/>
      <c r="E203" s="275"/>
      <c r="F203" s="275"/>
      <c r="G203" s="275"/>
      <c r="H203" s="276"/>
      <c r="I203" s="276"/>
    </row>
    <row r="204" spans="2:9">
      <c r="B204" s="274"/>
      <c r="C204" s="274"/>
      <c r="D204" s="275"/>
      <c r="E204" s="275"/>
      <c r="F204" s="275"/>
      <c r="G204" s="275"/>
      <c r="H204" s="276"/>
      <c r="I204" s="276"/>
    </row>
    <row r="205" spans="2:9">
      <c r="D205" s="275"/>
      <c r="E205" s="275"/>
      <c r="F205" s="275"/>
      <c r="G205" s="275"/>
      <c r="H205" s="276"/>
      <c r="I205" s="276"/>
    </row>
    <row r="206" spans="2:9">
      <c r="D206" s="275"/>
      <c r="E206" s="275"/>
      <c r="F206" s="275"/>
      <c r="G206" s="275"/>
      <c r="H206" s="276"/>
      <c r="I206" s="276"/>
    </row>
    <row r="207" spans="2:9">
      <c r="D207" s="275"/>
      <c r="E207" s="275"/>
      <c r="F207" s="275"/>
      <c r="G207" s="275"/>
      <c r="H207" s="276"/>
      <c r="I207" s="276"/>
    </row>
    <row r="208" spans="2:9">
      <c r="D208" s="277"/>
      <c r="E208" s="277"/>
      <c r="F208" s="277"/>
      <c r="G208" s="277"/>
      <c r="H208" s="278"/>
      <c r="I208" s="278"/>
    </row>
    <row r="209" spans="4:9">
      <c r="D209" s="277"/>
      <c r="E209" s="277"/>
      <c r="F209" s="277"/>
      <c r="G209" s="277"/>
      <c r="H209" s="278"/>
      <c r="I209" s="278"/>
    </row>
    <row r="210" spans="4:9">
      <c r="D210" s="279"/>
      <c r="E210" s="279"/>
      <c r="F210" s="279"/>
      <c r="G210" s="279"/>
    </row>
    <row r="211" spans="4:9">
      <c r="D211" s="279"/>
      <c r="E211" s="279"/>
      <c r="F211" s="279"/>
      <c r="G211" s="279"/>
    </row>
    <row r="212" spans="4:9">
      <c r="D212" s="279"/>
      <c r="E212" s="279"/>
      <c r="F212" s="279"/>
      <c r="G212" s="279"/>
    </row>
    <row r="213" spans="4:9">
      <c r="D213" s="279"/>
      <c r="E213" s="279"/>
      <c r="F213" s="279"/>
      <c r="G213" s="279"/>
    </row>
    <row r="214" spans="4:9">
      <c r="D214" s="279"/>
      <c r="E214" s="279"/>
      <c r="F214" s="279"/>
      <c r="G214" s="279"/>
    </row>
    <row r="215" spans="4:9">
      <c r="D215" s="279"/>
      <c r="E215" s="279"/>
      <c r="F215" s="279"/>
      <c r="G215" s="279"/>
    </row>
    <row r="216" spans="4:9">
      <c r="D216" s="279"/>
      <c r="E216" s="279"/>
      <c r="F216" s="279"/>
      <c r="G216" s="279"/>
    </row>
    <row r="217" spans="4:9">
      <c r="D217" s="279"/>
      <c r="E217" s="279"/>
      <c r="F217" s="279"/>
      <c r="G217" s="279"/>
    </row>
    <row r="218" spans="4:9">
      <c r="D218" s="279"/>
      <c r="E218" s="279"/>
      <c r="F218" s="279"/>
      <c r="G218" s="279"/>
    </row>
    <row r="219" spans="4:9">
      <c r="D219" s="279"/>
      <c r="E219" s="279"/>
      <c r="F219" s="279"/>
      <c r="G219" s="279"/>
    </row>
    <row r="220" spans="4:9">
      <c r="D220" s="279"/>
      <c r="E220" s="279"/>
      <c r="F220" s="279"/>
      <c r="G220" s="279"/>
    </row>
    <row r="221" spans="4:9">
      <c r="D221" s="279"/>
      <c r="E221" s="279"/>
      <c r="F221" s="279"/>
      <c r="G221" s="279"/>
    </row>
    <row r="222" spans="4:9">
      <c r="D222" s="279"/>
      <c r="E222" s="279"/>
      <c r="F222" s="279"/>
      <c r="G222" s="279"/>
    </row>
    <row r="223" spans="4:9">
      <c r="D223" s="279"/>
      <c r="E223" s="279"/>
      <c r="F223" s="279"/>
      <c r="G223" s="279"/>
    </row>
    <row r="224" spans="4:9">
      <c r="D224" s="279"/>
      <c r="E224" s="279"/>
      <c r="F224" s="279"/>
      <c r="G224" s="279"/>
    </row>
    <row r="225" spans="4:7">
      <c r="D225" s="279"/>
      <c r="E225" s="279"/>
      <c r="F225" s="279"/>
      <c r="G225" s="279"/>
    </row>
    <row r="226" spans="4:7">
      <c r="D226" s="279"/>
      <c r="E226" s="279"/>
      <c r="F226" s="279"/>
      <c r="G226" s="279"/>
    </row>
    <row r="227" spans="4:7">
      <c r="D227" s="279"/>
      <c r="E227" s="279"/>
      <c r="F227" s="279"/>
      <c r="G227" s="279"/>
    </row>
    <row r="228" spans="4:7">
      <c r="D228" s="279"/>
      <c r="E228" s="279"/>
      <c r="F228" s="279"/>
      <c r="G228" s="279"/>
    </row>
    <row r="229" spans="4:7">
      <c r="D229" s="279"/>
      <c r="E229" s="279"/>
      <c r="F229" s="279"/>
      <c r="G229" s="279"/>
    </row>
    <row r="230" spans="4:7">
      <c r="D230" s="279"/>
      <c r="E230" s="279"/>
      <c r="F230" s="279"/>
      <c r="G230" s="279"/>
    </row>
    <row r="231" spans="4:7">
      <c r="D231" s="279"/>
      <c r="E231" s="279"/>
      <c r="F231" s="279"/>
      <c r="G231" s="279"/>
    </row>
    <row r="232" spans="4:7">
      <c r="D232" s="279"/>
      <c r="E232" s="279"/>
      <c r="F232" s="279"/>
      <c r="G232" s="279"/>
    </row>
    <row r="233" spans="4:7">
      <c r="D233" s="279"/>
      <c r="E233" s="279"/>
      <c r="F233" s="279"/>
      <c r="G233" s="279"/>
    </row>
    <row r="234" spans="4:7">
      <c r="D234" s="279"/>
      <c r="E234" s="279"/>
      <c r="F234" s="279"/>
      <c r="G234" s="279"/>
    </row>
    <row r="235" spans="4:7">
      <c r="D235" s="279"/>
      <c r="E235" s="279"/>
      <c r="F235" s="279"/>
      <c r="G235" s="279"/>
    </row>
  </sheetData>
  <mergeCells count="10">
    <mergeCell ref="H1:J1"/>
    <mergeCell ref="B3:J4"/>
    <mergeCell ref="D5:D6"/>
    <mergeCell ref="B5:B6"/>
    <mergeCell ref="G5:G6"/>
    <mergeCell ref="F5:F6"/>
    <mergeCell ref="E5:E6"/>
    <mergeCell ref="B2:K2"/>
    <mergeCell ref="H5:J5"/>
    <mergeCell ref="C5:C6"/>
  </mergeCells>
  <phoneticPr fontId="8" type="noConversion"/>
  <pageMargins left="0.39370078740157483" right="0.39370078740157483" top="0.39370078740157483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54"/>
  <sheetViews>
    <sheetView tabSelected="1" workbookViewId="0">
      <selection activeCell="B3" sqref="B3:E3"/>
    </sheetView>
  </sheetViews>
  <sheetFormatPr defaultRowHeight="12.75"/>
  <cols>
    <col min="1" max="1" width="2.140625" style="185" customWidth="1"/>
    <col min="2" max="2" width="29.28515625" style="185" customWidth="1"/>
    <col min="3" max="3" width="25.28515625" style="185" customWidth="1"/>
    <col min="4" max="4" width="20.85546875" style="185" customWidth="1"/>
    <col min="5" max="5" width="18.42578125" style="185" customWidth="1"/>
    <col min="6" max="6" width="8.7109375" style="185" hidden="1" customWidth="1"/>
    <col min="7" max="7" width="7.5703125" style="185" hidden="1" customWidth="1"/>
    <col min="8" max="8" width="1.5703125" style="185" hidden="1" customWidth="1"/>
    <col min="9" max="16384" width="9.140625" style="185"/>
  </cols>
  <sheetData>
    <row r="1" spans="1:10">
      <c r="C1" s="329" t="s">
        <v>107</v>
      </c>
      <c r="D1" s="329"/>
      <c r="E1" s="329"/>
      <c r="F1" s="1"/>
      <c r="G1" s="1"/>
      <c r="H1" s="1"/>
    </row>
    <row r="2" spans="1:10" ht="12.75" customHeight="1">
      <c r="A2" s="344" t="s">
        <v>416</v>
      </c>
      <c r="B2" s="344"/>
      <c r="C2" s="344"/>
      <c r="D2" s="344"/>
      <c r="E2" s="344"/>
      <c r="F2" s="344"/>
      <c r="G2" s="344"/>
      <c r="H2" s="344"/>
      <c r="I2" s="344"/>
      <c r="J2" s="344"/>
    </row>
    <row r="3" spans="1:10" ht="55.5" customHeight="1">
      <c r="B3" s="330" t="s">
        <v>383</v>
      </c>
      <c r="C3" s="330"/>
      <c r="D3" s="330"/>
      <c r="E3" s="330"/>
      <c r="F3" s="1"/>
      <c r="G3" s="2"/>
      <c r="H3" s="1"/>
    </row>
    <row r="4" spans="1:10">
      <c r="D4" s="345" t="s">
        <v>308</v>
      </c>
      <c r="E4" s="346"/>
      <c r="F4" s="341"/>
      <c r="G4" s="341"/>
      <c r="H4" s="341"/>
    </row>
    <row r="5" spans="1:10" ht="73.5" customHeight="1">
      <c r="B5" s="280" t="s">
        <v>136</v>
      </c>
      <c r="C5" s="281" t="s">
        <v>97</v>
      </c>
      <c r="D5" s="281" t="s">
        <v>349</v>
      </c>
      <c r="E5" s="281" t="s">
        <v>384</v>
      </c>
      <c r="F5" s="343"/>
      <c r="G5" s="343"/>
      <c r="H5" s="342"/>
    </row>
    <row r="6" spans="1:10" ht="49.5" customHeight="1">
      <c r="B6" s="282" t="s">
        <v>94</v>
      </c>
      <c r="C6" s="283" t="s">
        <v>95</v>
      </c>
      <c r="D6" s="284">
        <f>D7</f>
        <v>34</v>
      </c>
      <c r="E6" s="284">
        <f>E7</f>
        <v>-65.600000000000364</v>
      </c>
      <c r="F6" s="28"/>
      <c r="G6" s="28"/>
      <c r="H6" s="27"/>
    </row>
    <row r="7" spans="1:10" ht="72.75" customHeight="1">
      <c r="B7" s="282" t="s">
        <v>161</v>
      </c>
      <c r="C7" s="283" t="s">
        <v>233</v>
      </c>
      <c r="D7" s="284">
        <f>D8+D12</f>
        <v>34</v>
      </c>
      <c r="E7" s="284">
        <f>E8+E12</f>
        <v>-65.600000000000364</v>
      </c>
      <c r="F7" s="4"/>
      <c r="G7" s="5"/>
      <c r="H7" s="6"/>
    </row>
    <row r="8" spans="1:10" ht="25.5">
      <c r="B8" s="254" t="s">
        <v>206</v>
      </c>
      <c r="C8" s="285" t="s">
        <v>232</v>
      </c>
      <c r="D8" s="286" t="s">
        <v>399</v>
      </c>
      <c r="E8" s="286" t="s">
        <v>400</v>
      </c>
      <c r="F8" s="7"/>
      <c r="G8" s="5"/>
      <c r="H8" s="6"/>
    </row>
    <row r="9" spans="1:10" ht="25.5">
      <c r="B9" s="254" t="s">
        <v>207</v>
      </c>
      <c r="C9" s="285" t="s">
        <v>231</v>
      </c>
      <c r="D9" s="286" t="s">
        <v>399</v>
      </c>
      <c r="E9" s="286" t="s">
        <v>400</v>
      </c>
      <c r="F9" s="7"/>
      <c r="G9" s="5"/>
      <c r="H9" s="6"/>
    </row>
    <row r="10" spans="1:10" ht="25.5">
      <c r="B10" s="254" t="s">
        <v>235</v>
      </c>
      <c r="C10" s="285" t="s">
        <v>230</v>
      </c>
      <c r="D10" s="286" t="s">
        <v>399</v>
      </c>
      <c r="E10" s="286" t="s">
        <v>400</v>
      </c>
      <c r="F10" s="8"/>
      <c r="G10" s="5"/>
      <c r="H10" s="9"/>
    </row>
    <row r="11" spans="1:10" ht="44.25" customHeight="1">
      <c r="B11" s="254" t="s">
        <v>301</v>
      </c>
      <c r="C11" s="285" t="s">
        <v>236</v>
      </c>
      <c r="D11" s="286" t="s">
        <v>399</v>
      </c>
      <c r="E11" s="286" t="s">
        <v>400</v>
      </c>
      <c r="F11" s="8"/>
      <c r="G11" s="5"/>
      <c r="H11" s="9"/>
    </row>
    <row r="12" spans="1:10" ht="25.5">
      <c r="B12" s="254" t="s">
        <v>208</v>
      </c>
      <c r="C12" s="285" t="s">
        <v>229</v>
      </c>
      <c r="D12" s="286" t="s">
        <v>401</v>
      </c>
      <c r="E12" s="286" t="s">
        <v>412</v>
      </c>
      <c r="F12" s="8"/>
      <c r="G12" s="5"/>
      <c r="H12" s="3"/>
    </row>
    <row r="13" spans="1:10" ht="25.5">
      <c r="B13" s="254" t="s">
        <v>209</v>
      </c>
      <c r="C13" s="285" t="s">
        <v>228</v>
      </c>
      <c r="D13" s="286" t="s">
        <v>401</v>
      </c>
      <c r="E13" s="286" t="s">
        <v>412</v>
      </c>
      <c r="F13" s="8"/>
      <c r="G13" s="5"/>
      <c r="H13" s="9"/>
    </row>
    <row r="14" spans="1:10" ht="25.5">
      <c r="B14" s="254" t="s">
        <v>210</v>
      </c>
      <c r="C14" s="285" t="s">
        <v>227</v>
      </c>
      <c r="D14" s="286" t="s">
        <v>401</v>
      </c>
      <c r="E14" s="286" t="s">
        <v>412</v>
      </c>
      <c r="F14" s="10"/>
      <c r="G14" s="5"/>
      <c r="H14" s="9"/>
    </row>
    <row r="15" spans="1:10" ht="15.75" hidden="1">
      <c r="B15" s="254"/>
      <c r="C15" s="285"/>
      <c r="D15" s="286" t="s">
        <v>298</v>
      </c>
      <c r="E15" s="286" t="s">
        <v>299</v>
      </c>
      <c r="F15" s="8"/>
      <c r="G15" s="5"/>
      <c r="H15" s="6"/>
    </row>
    <row r="16" spans="1:10" ht="43.5" customHeight="1">
      <c r="B16" s="254" t="s">
        <v>302</v>
      </c>
      <c r="C16" s="285" t="s">
        <v>234</v>
      </c>
      <c r="D16" s="286" t="s">
        <v>401</v>
      </c>
      <c r="E16" s="286" t="s">
        <v>412</v>
      </c>
      <c r="F16" s="8"/>
      <c r="G16" s="11"/>
      <c r="H16" s="9"/>
    </row>
    <row r="17" spans="2:8" ht="33.75" customHeight="1">
      <c r="B17" s="235" t="s">
        <v>237</v>
      </c>
      <c r="C17" s="287"/>
      <c r="D17" s="288"/>
      <c r="E17" s="284">
        <v>34</v>
      </c>
      <c r="F17" s="8"/>
      <c r="G17" s="11"/>
      <c r="H17" s="9"/>
    </row>
    <row r="18" spans="2:8" ht="33.75" customHeight="1">
      <c r="B18" s="235" t="s">
        <v>238</v>
      </c>
      <c r="C18" s="235"/>
      <c r="D18" s="235"/>
      <c r="E18" s="284">
        <v>99.6</v>
      </c>
      <c r="F18" s="8"/>
      <c r="G18" s="5"/>
      <c r="H18" s="9"/>
    </row>
    <row r="19" spans="2:8" ht="14.25">
      <c r="B19" s="274"/>
      <c r="C19" s="278"/>
      <c r="D19" s="278"/>
      <c r="F19" s="12"/>
      <c r="G19" s="13"/>
      <c r="H19" s="14"/>
    </row>
    <row r="20" spans="2:8">
      <c r="B20" s="274"/>
      <c r="C20" s="278"/>
      <c r="D20" s="278"/>
      <c r="F20" s="10"/>
      <c r="G20" s="11"/>
      <c r="H20" s="9"/>
    </row>
    <row r="21" spans="2:8" ht="15.75">
      <c r="B21" s="274"/>
      <c r="C21" s="278"/>
      <c r="D21" s="278"/>
      <c r="F21" s="12"/>
      <c r="G21" s="15"/>
      <c r="H21" s="16"/>
    </row>
    <row r="22" spans="2:8" ht="15">
      <c r="B22" s="274"/>
      <c r="C22" s="278"/>
      <c r="D22" s="278"/>
      <c r="F22" s="8"/>
      <c r="G22" s="5"/>
      <c r="H22" s="6"/>
    </row>
    <row r="23" spans="2:8">
      <c r="B23" s="274"/>
      <c r="C23" s="278"/>
      <c r="D23" s="278"/>
      <c r="F23" s="10"/>
      <c r="G23" s="5"/>
      <c r="H23" s="9"/>
    </row>
    <row r="24" spans="2:8">
      <c r="B24" s="274"/>
      <c r="C24" s="278"/>
      <c r="D24" s="278"/>
      <c r="F24" s="10"/>
      <c r="G24" s="5"/>
      <c r="H24" s="9"/>
    </row>
    <row r="25" spans="2:8" ht="15.75">
      <c r="B25" s="274"/>
      <c r="C25" s="278"/>
      <c r="D25" s="278"/>
      <c r="F25" s="17"/>
      <c r="G25" s="15"/>
      <c r="H25" s="14"/>
    </row>
    <row r="26" spans="2:8">
      <c r="B26" s="274"/>
      <c r="C26" s="278"/>
      <c r="D26" s="278"/>
      <c r="F26" s="8"/>
      <c r="G26" s="5"/>
      <c r="H26" s="9"/>
    </row>
    <row r="27" spans="2:8" ht="15.75">
      <c r="C27" s="278"/>
      <c r="D27" s="278"/>
      <c r="F27" s="18"/>
      <c r="G27" s="15"/>
      <c r="H27" s="14"/>
    </row>
    <row r="28" spans="2:8">
      <c r="C28" s="278"/>
      <c r="D28" s="278"/>
      <c r="F28" s="8"/>
      <c r="G28" s="5"/>
      <c r="H28" s="9"/>
    </row>
    <row r="29" spans="2:8" ht="15">
      <c r="C29" s="278"/>
      <c r="D29" s="278"/>
      <c r="F29" s="8"/>
      <c r="G29" s="5"/>
      <c r="H29" s="6"/>
    </row>
    <row r="30" spans="2:8">
      <c r="C30" s="278"/>
      <c r="D30" s="278"/>
      <c r="F30" s="8"/>
      <c r="G30" s="5"/>
      <c r="H30" s="9"/>
    </row>
    <row r="31" spans="2:8">
      <c r="F31" s="8"/>
      <c r="G31" s="5"/>
      <c r="H31" s="9"/>
    </row>
    <row r="32" spans="2:8">
      <c r="F32" s="8"/>
      <c r="G32" s="5"/>
      <c r="H32" s="19"/>
    </row>
    <row r="33" spans="6:8">
      <c r="F33" s="8"/>
      <c r="G33" s="5"/>
      <c r="H33" s="9"/>
    </row>
    <row r="34" spans="6:8">
      <c r="F34" s="8"/>
      <c r="G34" s="5"/>
      <c r="H34" s="9"/>
    </row>
    <row r="35" spans="6:8">
      <c r="F35" s="8"/>
      <c r="G35" s="5"/>
      <c r="H35" s="19"/>
    </row>
    <row r="36" spans="6:8">
      <c r="F36" s="8"/>
      <c r="G36" s="5"/>
      <c r="H36" s="9"/>
    </row>
    <row r="37" spans="6:8">
      <c r="F37" s="8"/>
      <c r="G37" s="5"/>
      <c r="H37" s="9"/>
    </row>
    <row r="38" spans="6:8">
      <c r="F38" s="8"/>
      <c r="G38" s="5"/>
      <c r="H38" s="9"/>
    </row>
    <row r="39" spans="6:8">
      <c r="F39" s="12"/>
      <c r="G39" s="20"/>
      <c r="H39" s="21"/>
    </row>
    <row r="40" spans="6:8">
      <c r="F40" s="12"/>
      <c r="G40" s="20"/>
      <c r="H40" s="21"/>
    </row>
    <row r="41" spans="6:8">
      <c r="F41" s="8"/>
      <c r="G41" s="5"/>
      <c r="H41" s="9"/>
    </row>
    <row r="42" spans="6:8">
      <c r="F42" s="8"/>
      <c r="G42" s="5"/>
      <c r="H42" s="9"/>
    </row>
    <row r="43" spans="6:8">
      <c r="F43" s="12"/>
      <c r="G43" s="20"/>
      <c r="H43" s="21"/>
    </row>
    <row r="44" spans="6:8">
      <c r="F44" s="12"/>
      <c r="G44" s="20"/>
      <c r="H44" s="21"/>
    </row>
    <row r="45" spans="6:8">
      <c r="F45" s="8"/>
      <c r="G45" s="5"/>
      <c r="H45" s="9"/>
    </row>
    <row r="46" spans="6:8">
      <c r="F46" s="8"/>
      <c r="G46" s="5"/>
      <c r="H46" s="9"/>
    </row>
    <row r="47" spans="6:8">
      <c r="F47" s="8"/>
      <c r="G47" s="5"/>
      <c r="H47" s="9"/>
    </row>
    <row r="48" spans="6:8">
      <c r="F48" s="22"/>
      <c r="G48" s="11"/>
      <c r="H48" s="21"/>
    </row>
    <row r="49" spans="6:8">
      <c r="F49" s="22"/>
      <c r="G49" s="11"/>
      <c r="H49" s="21"/>
    </row>
    <row r="50" spans="6:8" ht="14.25">
      <c r="F50" s="23"/>
      <c r="G50" s="24"/>
      <c r="H50" s="3"/>
    </row>
    <row r="51" spans="6:8" ht="15">
      <c r="F51" s="25"/>
      <c r="G51" s="26"/>
      <c r="H51" s="3"/>
    </row>
    <row r="52" spans="6:8">
      <c r="F52" s="289"/>
      <c r="G52" s="289"/>
      <c r="H52" s="289"/>
    </row>
    <row r="53" spans="6:8">
      <c r="F53" s="289"/>
      <c r="G53" s="289"/>
      <c r="H53" s="289"/>
    </row>
    <row r="54" spans="6:8">
      <c r="F54" s="289"/>
      <c r="G54" s="289"/>
      <c r="H54" s="289"/>
    </row>
  </sheetData>
  <mergeCells count="7">
    <mergeCell ref="H4:H5"/>
    <mergeCell ref="B3:E3"/>
    <mergeCell ref="C1:E1"/>
    <mergeCell ref="F4:F5"/>
    <mergeCell ref="G4:G5"/>
    <mergeCell ref="A2:J2"/>
    <mergeCell ref="D4:E4"/>
  </mergeCells>
  <phoneticPr fontId="8" type="noConversion"/>
  <pageMargins left="0.78740157480314965" right="0.19685039370078741" top="0.39370078740157483" bottom="0.19685039370078741" header="0.51181102362204722" footer="0.51181102362204722"/>
  <pageSetup paperSize="9" scale="82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 (прил.1)</vt:lpstr>
      <vt:lpstr>Прил2(расходы)</vt:lpstr>
      <vt:lpstr>Прил3</vt:lpstr>
      <vt:lpstr>Лист1</vt:lpstr>
      <vt:lpstr>'Доходы (прил.1)'!Область_печати</vt:lpstr>
      <vt:lpstr>Прил3!Область_печати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2017-08-03T06:06:08Z</cp:lastPrinted>
  <dcterms:created xsi:type="dcterms:W3CDTF">2008-05-22T10:15:17Z</dcterms:created>
  <dcterms:modified xsi:type="dcterms:W3CDTF">2017-08-03T06:06:13Z</dcterms:modified>
</cp:coreProperties>
</file>