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5\4_Квартальные отчеты\полугодие\Заключение\"/>
    </mc:Choice>
  </mc:AlternateContent>
  <bookViews>
    <workbookView xWindow="120" yWindow="150" windowWidth="19440" windowHeight="9060"/>
  </bookViews>
  <sheets>
    <sheet name="Табл.1 РПр" sheetId="2" r:id="rId1"/>
    <sheet name="Лист1" sheetId="3" r:id="rId2"/>
  </sheets>
  <definedNames>
    <definedName name="_xlnm.Print_Area" localSheetId="0">'Табл.1 РПр'!$A$1:$M$50</definedName>
  </definedNames>
  <calcPr calcId="162913"/>
</workbook>
</file>

<file path=xl/calcChain.xml><?xml version="1.0" encoding="utf-8"?>
<calcChain xmlns="http://schemas.openxmlformats.org/spreadsheetml/2006/main">
  <c r="H32" i="2" l="1"/>
  <c r="M15" i="2" l="1"/>
  <c r="M14" i="2"/>
  <c r="M13" i="2"/>
  <c r="M11" i="2"/>
  <c r="M48" i="2"/>
  <c r="K55" i="2"/>
  <c r="K50" i="2"/>
  <c r="K41" i="2"/>
  <c r="K36" i="2"/>
  <c r="K35" i="2"/>
  <c r="M35" i="2"/>
  <c r="M33" i="2"/>
  <c r="M29" i="2"/>
  <c r="M30" i="2"/>
  <c r="M31" i="2"/>
  <c r="M28" i="2"/>
  <c r="J25" i="2"/>
  <c r="J24" i="2"/>
  <c r="J13" i="2"/>
  <c r="J14" i="2"/>
  <c r="M17" i="2" l="1"/>
  <c r="M18" i="2"/>
  <c r="M20" i="2"/>
  <c r="M22" i="2"/>
  <c r="M23" i="2"/>
  <c r="M27" i="2"/>
  <c r="M37" i="2"/>
  <c r="M39" i="2"/>
  <c r="M40" i="2"/>
  <c r="M41" i="2"/>
  <c r="M42" i="2"/>
  <c r="M43" i="2"/>
  <c r="M46" i="2"/>
  <c r="M47" i="2"/>
  <c r="M49" i="2"/>
  <c r="M50" i="2"/>
  <c r="K33" i="2"/>
  <c r="K53" i="2"/>
  <c r="K52" i="2"/>
  <c r="K51" i="2"/>
  <c r="K49" i="2"/>
  <c r="K46" i="2"/>
  <c r="K43" i="2"/>
  <c r="K37" i="2"/>
  <c r="K29" i="2"/>
  <c r="K28" i="2"/>
  <c r="K27" i="2"/>
  <c r="L24" i="2" l="1"/>
  <c r="L34" i="2"/>
  <c r="L16" i="2"/>
  <c r="K15" i="2"/>
  <c r="K22" i="2" l="1"/>
  <c r="K23" i="2"/>
  <c r="E19" i="2"/>
  <c r="F19" i="2"/>
  <c r="G19" i="2"/>
  <c r="D19" i="2"/>
  <c r="D48" i="2" l="1"/>
  <c r="J33" i="2" l="1"/>
  <c r="J50" i="2" l="1"/>
  <c r="K39" i="2"/>
  <c r="K40" i="2"/>
  <c r="J36" i="2"/>
  <c r="I24" i="2"/>
  <c r="K16" i="2"/>
  <c r="E10" i="2" l="1"/>
  <c r="L25" i="2" l="1"/>
  <c r="L15" i="2"/>
  <c r="J30" i="2" l="1"/>
  <c r="K31" i="2" l="1"/>
  <c r="J27" i="2"/>
  <c r="J45" i="2"/>
  <c r="K13" i="2" l="1"/>
  <c r="K14" i="2"/>
  <c r="J15" i="2"/>
  <c r="J16" i="2"/>
  <c r="J17" i="2"/>
  <c r="I55" i="2" l="1"/>
  <c r="I50" i="2"/>
  <c r="I49" i="2"/>
  <c r="I33" i="2"/>
  <c r="I34" i="2"/>
  <c r="I35" i="2"/>
  <c r="I36" i="2"/>
  <c r="I23" i="2"/>
  <c r="D26" i="2" l="1"/>
  <c r="E26" i="2"/>
  <c r="G26" i="2"/>
  <c r="F10" i="2"/>
  <c r="F54" i="2"/>
  <c r="F48" i="2"/>
  <c r="F44" i="2"/>
  <c r="F32" i="2"/>
  <c r="F21" i="2"/>
  <c r="F26" i="2"/>
  <c r="C26" i="2"/>
  <c r="D44" i="2"/>
  <c r="D32" i="2"/>
  <c r="D10" i="2"/>
  <c r="D54" i="2"/>
  <c r="L27" i="2"/>
  <c r="J29" i="2"/>
  <c r="I27" i="2"/>
  <c r="J28" i="2"/>
  <c r="L46" i="2"/>
  <c r="J46" i="2"/>
  <c r="J41" i="2"/>
  <c r="M26" i="2" l="1"/>
  <c r="K26" i="2"/>
  <c r="L55" i="2"/>
  <c r="J55" i="2"/>
  <c r="L49" i="2"/>
  <c r="J49" i="2"/>
  <c r="L12" i="2"/>
  <c r="I12" i="2"/>
  <c r="I13" i="2"/>
  <c r="I14" i="2"/>
  <c r="I15" i="2"/>
  <c r="I16" i="2"/>
  <c r="L41" i="2"/>
  <c r="L33" i="2"/>
  <c r="L28" i="2"/>
  <c r="L23" i="2"/>
  <c r="J23" i="2"/>
  <c r="L13" i="2"/>
  <c r="J34" i="2"/>
  <c r="I28" i="2"/>
  <c r="I20" i="2"/>
  <c r="J26" i="2" l="1"/>
  <c r="L26" i="2"/>
  <c r="I26" i="2"/>
  <c r="L29" i="2"/>
  <c r="L20" i="2"/>
  <c r="K20" i="2"/>
  <c r="J20" i="2"/>
  <c r="I29" i="2"/>
  <c r="G54" i="2" l="1"/>
  <c r="K54" i="2" s="1"/>
  <c r="E54" i="2"/>
  <c r="C54" i="2"/>
  <c r="M53" i="2"/>
  <c r="L53" i="2"/>
  <c r="J53" i="2"/>
  <c r="I53" i="2"/>
  <c r="M52" i="2"/>
  <c r="L52" i="2"/>
  <c r="J52" i="2"/>
  <c r="I52" i="2"/>
  <c r="L51" i="2"/>
  <c r="I51" i="2"/>
  <c r="L50" i="2"/>
  <c r="G48" i="2"/>
  <c r="E48" i="2"/>
  <c r="C48" i="2"/>
  <c r="L47" i="2"/>
  <c r="K47" i="2"/>
  <c r="J47" i="2"/>
  <c r="I47" i="2"/>
  <c r="I46" i="2"/>
  <c r="L45" i="2"/>
  <c r="I45" i="2"/>
  <c r="G44" i="2"/>
  <c r="E44" i="2"/>
  <c r="C44" i="2"/>
  <c r="L43" i="2"/>
  <c r="J43" i="2"/>
  <c r="I43" i="2"/>
  <c r="L42" i="2"/>
  <c r="J42" i="2"/>
  <c r="I42" i="2"/>
  <c r="I41" i="2"/>
  <c r="L40" i="2"/>
  <c r="J40" i="2"/>
  <c r="I40" i="2"/>
  <c r="L39" i="2"/>
  <c r="J39" i="2"/>
  <c r="I39" i="2"/>
  <c r="G38" i="2"/>
  <c r="F38" i="2"/>
  <c r="E38" i="2"/>
  <c r="D38" i="2"/>
  <c r="C38" i="2"/>
  <c r="J37" i="2"/>
  <c r="L36" i="2"/>
  <c r="L35" i="2"/>
  <c r="J35" i="2"/>
  <c r="G32" i="2"/>
  <c r="E32" i="2"/>
  <c r="C32" i="2"/>
  <c r="L31" i="2"/>
  <c r="J31" i="2"/>
  <c r="I31" i="2"/>
  <c r="I30" i="2"/>
  <c r="I25" i="2"/>
  <c r="L22" i="2"/>
  <c r="I22" i="2"/>
  <c r="G21" i="2"/>
  <c r="E21" i="2"/>
  <c r="D21" i="2"/>
  <c r="C21" i="2"/>
  <c r="C19" i="2"/>
  <c r="M19" i="2" s="1"/>
  <c r="L18" i="2"/>
  <c r="K18" i="2"/>
  <c r="J18" i="2"/>
  <c r="I18" i="2"/>
  <c r="L17" i="2"/>
  <c r="K17" i="2"/>
  <c r="I17" i="2"/>
  <c r="L14" i="2"/>
  <c r="L11" i="2"/>
  <c r="K11" i="2"/>
  <c r="J11" i="2"/>
  <c r="I11" i="2"/>
  <c r="G10" i="2"/>
  <c r="G8" i="2" s="1"/>
  <c r="C10" i="2"/>
  <c r="M38" i="2" l="1"/>
  <c r="M32" i="2"/>
  <c r="K38" i="2"/>
  <c r="J44" i="2"/>
  <c r="C8" i="2"/>
  <c r="D8" i="2"/>
  <c r="F8" i="2"/>
  <c r="L38" i="2"/>
  <c r="J38" i="2"/>
  <c r="L54" i="2"/>
  <c r="J54" i="2"/>
  <c r="K19" i="2"/>
  <c r="J19" i="2"/>
  <c r="L19" i="2"/>
  <c r="I54" i="2"/>
  <c r="L48" i="2"/>
  <c r="I48" i="2"/>
  <c r="I19" i="2"/>
  <c r="J10" i="2"/>
  <c r="M10" i="2"/>
  <c r="L10" i="2" s="1"/>
  <c r="I10" i="2"/>
  <c r="L21" i="2"/>
  <c r="J21" i="2"/>
  <c r="L32" i="2"/>
  <c r="K48" i="2"/>
  <c r="J48" i="2" s="1"/>
  <c r="I21" i="2"/>
  <c r="K32" i="2"/>
  <c r="K10" i="2"/>
  <c r="I32" i="2"/>
  <c r="L44" i="2"/>
  <c r="I44" i="2"/>
  <c r="E8" i="2"/>
  <c r="J32" i="2"/>
  <c r="H27" i="2" l="1"/>
  <c r="H24" i="2"/>
  <c r="H45" i="2"/>
  <c r="H37" i="2"/>
  <c r="H11" i="2"/>
  <c r="H12" i="2"/>
  <c r="H14" i="2"/>
  <c r="H20" i="2"/>
  <c r="H19" i="2" s="1"/>
  <c r="H13" i="2"/>
  <c r="H22" i="2"/>
  <c r="H31" i="2"/>
  <c r="H28" i="2"/>
  <c r="H36" i="2"/>
  <c r="J8" i="2"/>
  <c r="H40" i="2"/>
  <c r="H18" i="2"/>
  <c r="H30" i="2"/>
  <c r="H47" i="2"/>
  <c r="M8" i="2"/>
  <c r="H49" i="2"/>
  <c r="H16" i="2"/>
  <c r="H35" i="2"/>
  <c r="H34" i="2"/>
  <c r="H55" i="2"/>
  <c r="H54" i="2" s="1"/>
  <c r="H43" i="2"/>
  <c r="H53" i="2"/>
  <c r="H52" i="2"/>
  <c r="H29" i="2"/>
  <c r="H25" i="2"/>
  <c r="H50" i="2"/>
  <c r="H39" i="2"/>
  <c r="H51" i="2"/>
  <c r="H41" i="2"/>
  <c r="H15" i="2"/>
  <c r="H42" i="2"/>
  <c r="H17" i="2"/>
  <c r="H33" i="2"/>
  <c r="H23" i="2"/>
  <c r="H46" i="2"/>
  <c r="I8" i="2"/>
  <c r="K8" i="2"/>
  <c r="I38" i="2"/>
  <c r="L8" i="2"/>
  <c r="H26" i="2" l="1"/>
  <c r="H21" i="2"/>
  <c r="H10" i="2"/>
  <c r="H38" i="2"/>
  <c r="H48" i="2"/>
  <c r="H44" i="2"/>
  <c r="H8" i="2" l="1"/>
</calcChain>
</file>

<file path=xl/sharedStrings.xml><?xml version="1.0" encoding="utf-8"?>
<sst xmlns="http://schemas.openxmlformats.org/spreadsheetml/2006/main" count="102" uniqueCount="100">
  <si>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</si>
  <si>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</si>
  <si>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</si>
  <si>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</si>
  <si>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</si>
  <si>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</si>
  <si>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</si>
  <si>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</si>
  <si>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</si>
  <si>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</si>
  <si>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</si>
  <si>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</si>
  <si>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</si>
  <si>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</si>
  <si>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</si>
  <si>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</si>
  <si>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</si>
  <si>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</si>
  <si>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</si>
  <si>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</si>
  <si>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</si>
  <si>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</si>
  <si>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</si>
  <si>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</si>
  <si>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</si>
  <si>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</si>
  <si>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</si>
  <si>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</si>
  <si>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</si>
  <si>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</si>
  <si>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</si>
  <si>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</si>
  <si>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</si>
  <si>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</si>
  <si>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</si>
  <si>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</si>
  <si>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</si>
  <si>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</si>
  <si>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</si>
  <si>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</si>
  <si>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</si>
  <si>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</si>
  <si>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</si>
  <si>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</si>
  <si>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</si>
  <si>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</si>
  <si>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</si>
  <si>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</si>
  <si>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</si>
  <si>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</si>
  <si>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</si>
  <si>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</si>
  <si>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</si>
  <si>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</si>
  <si>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</si>
  <si>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</si>
  <si>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</si>
  <si>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</si>
  <si>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</si>
  <si>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</si>
  <si>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</si>
  <si>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</si>
  <si>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</si>
  <si>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</si>
  <si>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</si>
  <si>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</si>
  <si>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</si>
  <si>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</si>
  <si>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</si>
  <si>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</si>
  <si>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</si>
  <si>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</si>
  <si>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</si>
  <si>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</si>
  <si>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</si>
  <si>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</si>
  <si>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</si>
  <si>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</si>
  <si>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</si>
  <si>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</si>
  <si>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</si>
  <si>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</si>
  <si>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</si>
  <si>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</si>
  <si>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</si>
  <si>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</si>
  <si>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</si>
  <si>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</si>
  <si>
    <t>ПРИЛОЖЕНИЕ № 2 к заключению по отчету об исполнении бюджета Сельского поселения "Юшарский сельсовет" ЗР НАО за полугодие 2025 года</t>
  </si>
  <si>
    <t>Кассовое исполнение за полугодие 2024 года</t>
  </si>
  <si>
    <t>Бюджетные назначения на 2025 год (реш. от 25.12.2024  № 4)</t>
  </si>
  <si>
    <t>Уточненные бюджетные назначения на 2025 год (реш. от 26.06.2025 № 1)</t>
  </si>
  <si>
    <t>Кассовое исполнение за полугодие 2025 года (ф.0503117)</t>
  </si>
  <si>
    <t xml:space="preserve">Уточненный план  на полугодие 2025 года </t>
  </si>
  <si>
    <t xml:space="preserve">Отклонение  показателей  исполнения бюджета за полугодие 2025 года относительно уточненных бюджетных назначений на полугодие 2025 года, тыс.руб.  </t>
  </si>
  <si>
    <t>Исполнение бюджета за полугодие 2025 года относительно уточненных бюджетных назначений</t>
  </si>
  <si>
    <t>на 2025 год, %</t>
  </si>
  <si>
    <t>на полугодие 2025 года, %</t>
  </si>
  <si>
    <t>Отклонение показателей исполнения бюджета за полугодие 2025 года относительно полугодия 2024 года</t>
  </si>
  <si>
    <t>Национальная безопасность и правоохранительная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</si>
</sst>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%"/>
    <numFmt numFmtId="166" formatCode="#,##0.0"/>
    <numFmt numFmtId="167" formatCode="#,##0.0_ ;\-#,##0.0\ "/>
    <numFmt numFmtId="168" formatCode="#,##0.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12" fillId="0" borderId="0" xfId="0" applyFont="1"/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6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7" fontId="2" fillId="0" borderId="1" xfId="2" applyNumberFormat="1" applyFont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6" fontId="2" fillId="0" borderId="1" xfId="2" applyNumberFormat="1" applyFont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7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7" fontId="14" fillId="6" borderId="1" xfId="2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7" fontId="14" fillId="5" borderId="1" xfId="2" applyNumberFormat="1" applyFont="1" applyFill="1" applyBorder="1" applyAlignment="1" applyProtection="1">
      <alignment horizontal="center" vertical="center"/>
      <protection locked="0"/>
    </xf>
    <xf numFmtId="165" fontId="14" fillId="5" borderId="1" xfId="1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 applyProtection="1">
      <alignment horizontal="center" vertical="center"/>
      <protection locked="0"/>
    </xf>
    <xf numFmtId="165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5" fillId="6" borderId="1" xfId="2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Border="1" applyAlignment="1">
      <alignment horizontal="center" vertical="center"/>
    </xf>
    <xf numFmtId="167" fontId="7" fillId="0" borderId="1" xfId="2" applyNumberFormat="1" applyFont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2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/>
    </xf>
    <xf numFmtId="167" fontId="2" fillId="4" borderId="1" xfId="2" applyNumberFormat="1" applyFont="1" applyFill="1" applyBorder="1" applyAlignment="1" applyProtection="1">
      <alignment horizontal="center" vertical="center"/>
      <protection locked="0"/>
    </xf>
    <xf numFmtId="167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Fill="1" applyBorder="1" applyAlignment="1" applyProtection="1">
      <alignment horizontal="center" vertical="center"/>
      <protection locked="0"/>
    </xf>
    <xf numFmtId="167" fontId="7" fillId="0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Border="1" applyAlignment="1" applyProtection="1">
      <alignment horizontal="center" vertical="center" wrapText="1"/>
      <protection locked="0"/>
    </xf>
    <xf numFmtId="166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7" fontId="7" fillId="4" borderId="1" xfId="2" applyNumberFormat="1" applyFont="1" applyFill="1" applyBorder="1" applyAlignment="1" applyProtection="1">
      <alignment horizontal="center" vertical="center"/>
      <protection locked="0"/>
    </xf>
    <xf numFmtId="165" fontId="14" fillId="6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6"/>
  <sheetViews>
    <sheetView tabSelected="1" topLeftCell="A8" zoomScale="85" zoomScaleNormal="85" zoomScaleSheetLayoutView="100" workbookViewId="0">
      <selection sqref="A1:M55"/>
    </sheetView>
  </sheetViews>
  <sheetFormatPr defaultRowHeight="15" x14ac:dyDescent="0.25"/>
  <cols>
    <col min="1" max="1" width="41.7109375" customWidth="1"/>
    <col min="2" max="2" width="10.140625" customWidth="1"/>
    <col min="3" max="3" width="12" customWidth="1"/>
    <col min="4" max="4" width="12.28515625" customWidth="1"/>
    <col min="5" max="5" width="13" customWidth="1"/>
    <col min="6" max="7" width="12.140625" customWidth="1"/>
    <col min="8" max="8" width="10" customWidth="1"/>
    <col min="9" max="9" width="21" customWidth="1"/>
    <col min="10" max="10" width="10.7109375" customWidth="1"/>
    <col min="11" max="11" width="13" customWidth="1"/>
    <col min="12" max="12" width="15.5703125" style="3" customWidth="1"/>
    <col min="13" max="13" width="14.140625" customWidth="1"/>
    <col min="14" max="14" width="12.5703125" style="27" customWidth="1"/>
    <col min="15" max="66" width="9.140625" style="27" customWidth="1"/>
    <col min="67" max="76" width="9.140625" style="5" customWidth="1"/>
    <col min="77" max="80" width="9.140625" style="2" customWidth="1"/>
  </cols>
  <sheetData>
    <row r="1" spans="1:80" ht="63" customHeight="1" x14ac:dyDescent="0.25">
      <c r="C1" s="8"/>
      <c r="K1" s="90" t="s">
        <v>88</v>
      </c>
      <c r="L1" s="90"/>
      <c r="M1" s="90"/>
    </row>
    <row r="2" spans="1:80" ht="23.25" hidden="1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80" ht="16.5" hidden="1" customHeight="1" x14ac:dyDescent="0.25">
      <c r="K3" s="7"/>
      <c r="L3" s="7"/>
      <c r="M3" s="7"/>
    </row>
    <row r="4" spans="1:80" ht="20.25" customHeight="1" x14ac:dyDescent="0.25">
      <c r="A4" s="92" t="s">
        <v>39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3" t="s">
        <v>57</v>
      </c>
      <c r="M5" s="93"/>
    </row>
    <row r="6" spans="1:80" ht="62.25" customHeight="1" x14ac:dyDescent="0.25">
      <c r="A6" s="94"/>
      <c r="B6" s="87" t="s">
        <v>29</v>
      </c>
      <c r="C6" s="91" t="s">
        <v>89</v>
      </c>
      <c r="D6" s="91" t="s">
        <v>90</v>
      </c>
      <c r="E6" s="91" t="s">
        <v>91</v>
      </c>
      <c r="F6" s="91" t="s">
        <v>93</v>
      </c>
      <c r="G6" s="91" t="s">
        <v>92</v>
      </c>
      <c r="H6" s="87" t="s">
        <v>27</v>
      </c>
      <c r="I6" s="89" t="s">
        <v>94</v>
      </c>
      <c r="J6" s="89" t="s">
        <v>95</v>
      </c>
      <c r="K6" s="89"/>
      <c r="L6" s="88" t="s">
        <v>98</v>
      </c>
      <c r="M6" s="88"/>
    </row>
    <row r="7" spans="1:80" ht="42" customHeight="1" x14ac:dyDescent="0.25">
      <c r="A7" s="94"/>
      <c r="B7" s="87"/>
      <c r="C7" s="91"/>
      <c r="D7" s="91"/>
      <c r="E7" s="91"/>
      <c r="F7" s="91"/>
      <c r="G7" s="91"/>
      <c r="H7" s="87"/>
      <c r="I7" s="89"/>
      <c r="J7" s="11" t="s">
        <v>96</v>
      </c>
      <c r="K7" s="12" t="s">
        <v>97</v>
      </c>
      <c r="L7" s="13" t="s">
        <v>13</v>
      </c>
      <c r="M7" s="13" t="s">
        <v>41</v>
      </c>
    </row>
    <row r="8" spans="1:80" ht="15.75" customHeight="1" x14ac:dyDescent="0.25">
      <c r="A8" s="48" t="s">
        <v>0</v>
      </c>
      <c r="B8" s="48"/>
      <c r="C8" s="49">
        <f>C10+C19+C21+C26+C32+C38+C44+C48+C54</f>
        <v>13346.9</v>
      </c>
      <c r="D8" s="49">
        <f>D10+D19+D21+D26+D32+D38+D44+D48+D54</f>
        <v>47136.999999999993</v>
      </c>
      <c r="E8" s="49">
        <f t="shared" ref="E8:H8" si="0">E10+E19+E21+E26+E32+E38+E44+E48+E54</f>
        <v>64095.799999999996</v>
      </c>
      <c r="F8" s="49">
        <f>F10+F19+F21+F26+F32+F38+F44+F48+F54</f>
        <v>19238.5</v>
      </c>
      <c r="G8" s="49">
        <f>G10+G19+G21+G26+G32+G54+G38+G48</f>
        <v>13549.800000000001</v>
      </c>
      <c r="H8" s="50">
        <f t="shared" si="0"/>
        <v>0.99999999999999967</v>
      </c>
      <c r="I8" s="51">
        <f>G8-F8</f>
        <v>-5688.6999999999989</v>
      </c>
      <c r="J8" s="52">
        <f>G8/E8</f>
        <v>0.21139918684219561</v>
      </c>
      <c r="K8" s="52">
        <f>G8/F8</f>
        <v>0.70430646879954262</v>
      </c>
      <c r="L8" s="53">
        <f>G8-C8</f>
        <v>202.90000000000146</v>
      </c>
      <c r="M8" s="54">
        <f>G8/C8-100%</f>
        <v>1.5202031932508797E-2</v>
      </c>
    </row>
    <row r="9" spans="1:80" ht="15.75" customHeight="1" x14ac:dyDescent="0.25">
      <c r="A9" s="15" t="s">
        <v>1</v>
      </c>
      <c r="B9" s="15"/>
      <c r="C9" s="55"/>
      <c r="D9" s="56"/>
      <c r="E9" s="56"/>
      <c r="F9" s="56"/>
      <c r="G9" s="56"/>
      <c r="H9" s="57"/>
      <c r="I9" s="58"/>
      <c r="J9" s="9"/>
      <c r="K9" s="9"/>
      <c r="L9" s="10"/>
      <c r="M9" s="14"/>
    </row>
    <row r="10" spans="1:80" s="36" customFormat="1" ht="15.75" customHeight="1" x14ac:dyDescent="0.25">
      <c r="A10" s="16" t="s">
        <v>14</v>
      </c>
      <c r="B10" s="17" t="s">
        <v>30</v>
      </c>
      <c r="C10" s="47">
        <f>SUM(C11:C17)</f>
        <v>9409.7000000000007</v>
      </c>
      <c r="D10" s="47">
        <f>SUM(D11:D17)</f>
        <v>22257.1</v>
      </c>
      <c r="E10" s="47">
        <f>SUM(E11:E17)</f>
        <v>31438.899999999998</v>
      </c>
      <c r="F10" s="47">
        <f>SUM(F11:F17)</f>
        <v>12618.199999999999</v>
      </c>
      <c r="G10" s="59">
        <f>SUM(G11:G17)</f>
        <v>8840.1</v>
      </c>
      <c r="H10" s="60">
        <f>SUM(H11:H18)</f>
        <v>0.65241553380861694</v>
      </c>
      <c r="I10" s="61">
        <f t="shared" ref="I10:I17" si="1">G10-F10</f>
        <v>-3778.0999999999985</v>
      </c>
      <c r="J10" s="28">
        <f>G10/E10</f>
        <v>0.28118350196730807</v>
      </c>
      <c r="K10" s="28">
        <f>G10/F10</f>
        <v>0.70058328446212625</v>
      </c>
      <c r="L10" s="29">
        <f>G10-C10</f>
        <v>-569.60000000000036</v>
      </c>
      <c r="M10" s="30">
        <f t="shared" ref="M10:M53" si="2">G10/C10-100%</f>
        <v>-6.0533279488187763E-2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5"/>
      <c r="BZ10" s="35"/>
      <c r="CA10" s="35"/>
      <c r="CB10" s="35"/>
    </row>
    <row r="11" spans="1:80" ht="45" customHeight="1" x14ac:dyDescent="0.25">
      <c r="A11" s="18" t="s">
        <v>43</v>
      </c>
      <c r="B11" s="19" t="s">
        <v>58</v>
      </c>
      <c r="C11" s="63">
        <v>2098.8000000000002</v>
      </c>
      <c r="D11" s="63">
        <v>3337.1</v>
      </c>
      <c r="E11" s="63">
        <v>3337.1</v>
      </c>
      <c r="F11" s="63">
        <v>1887</v>
      </c>
      <c r="G11" s="63">
        <v>1665.5</v>
      </c>
      <c r="H11" s="64">
        <f t="shared" ref="H11:H55" si="3">G11/$G$8</f>
        <v>0.12291694342351915</v>
      </c>
      <c r="I11" s="65">
        <f t="shared" si="1"/>
        <v>-221.5</v>
      </c>
      <c r="J11" s="66">
        <f>G11/E11</f>
        <v>0.49908603278295527</v>
      </c>
      <c r="K11" s="66">
        <f t="shared" ref="K11:K17" si="4">G11/F11</f>
        <v>0.88261791202967677</v>
      </c>
      <c r="L11" s="67">
        <f>G11-C11</f>
        <v>-433.30000000000018</v>
      </c>
      <c r="M11" s="68">
        <f>G11/C11-100%</f>
        <v>-0.20645130550790936</v>
      </c>
    </row>
    <row r="12" spans="1:80" ht="30.75" hidden="1" customHeight="1" x14ac:dyDescent="0.25">
      <c r="A12" s="46" t="s">
        <v>55</v>
      </c>
      <c r="B12" s="19" t="s">
        <v>78</v>
      </c>
      <c r="C12" s="63"/>
      <c r="D12" s="63"/>
      <c r="E12" s="63"/>
      <c r="F12" s="63"/>
      <c r="G12" s="63"/>
      <c r="H12" s="64">
        <f t="shared" si="3"/>
        <v>0</v>
      </c>
      <c r="I12" s="65">
        <f t="shared" si="1"/>
        <v>0</v>
      </c>
      <c r="J12" s="66">
        <v>0</v>
      </c>
      <c r="K12" s="66">
        <v>0</v>
      </c>
      <c r="L12" s="67">
        <f>G12-C12</f>
        <v>0</v>
      </c>
      <c r="M12" s="68">
        <v>0</v>
      </c>
    </row>
    <row r="13" spans="1:80" ht="15.95" customHeight="1" x14ac:dyDescent="0.25">
      <c r="A13" s="18" t="s">
        <v>44</v>
      </c>
      <c r="B13" s="19" t="s">
        <v>59</v>
      </c>
      <c r="C13" s="63">
        <v>4891.6000000000004</v>
      </c>
      <c r="D13" s="63">
        <v>14134.4</v>
      </c>
      <c r="E13" s="63">
        <v>14572.4</v>
      </c>
      <c r="F13" s="63">
        <v>7127.3</v>
      </c>
      <c r="G13" s="63">
        <v>4954.2</v>
      </c>
      <c r="H13" s="64">
        <f t="shared" si="3"/>
        <v>0.36562901297436118</v>
      </c>
      <c r="I13" s="65">
        <f t="shared" si="1"/>
        <v>-2173.1000000000004</v>
      </c>
      <c r="J13" s="66">
        <f>G13/E13</f>
        <v>0.33997145288353325</v>
      </c>
      <c r="K13" s="66">
        <f t="shared" si="4"/>
        <v>0.69510193200791315</v>
      </c>
      <c r="L13" s="67">
        <f t="shared" ref="L13" si="5">G13-C13</f>
        <v>62.599999999999454</v>
      </c>
      <c r="M13" s="68">
        <f>G13/C13-100%</f>
        <v>1.2797448687545954E-2</v>
      </c>
    </row>
    <row r="14" spans="1:80" ht="43.5" customHeight="1" x14ac:dyDescent="0.25">
      <c r="A14" s="46" t="s">
        <v>56</v>
      </c>
      <c r="B14" s="19" t="s">
        <v>60</v>
      </c>
      <c r="C14" s="63">
        <v>280.5</v>
      </c>
      <c r="D14" s="63">
        <v>631.1</v>
      </c>
      <c r="E14" s="63">
        <v>631.1</v>
      </c>
      <c r="F14" s="63">
        <v>315.60000000000002</v>
      </c>
      <c r="G14" s="63">
        <v>315.60000000000002</v>
      </c>
      <c r="H14" s="64">
        <f t="shared" si="3"/>
        <v>2.3291856706372051E-2</v>
      </c>
      <c r="I14" s="65">
        <f t="shared" si="1"/>
        <v>0</v>
      </c>
      <c r="J14" s="66">
        <f>G14/E14</f>
        <v>0.50007922674694982</v>
      </c>
      <c r="K14" s="66">
        <f t="shared" si="4"/>
        <v>1</v>
      </c>
      <c r="L14" s="67">
        <f t="shared" ref="L14:L17" si="6">G14-C14</f>
        <v>35.100000000000023</v>
      </c>
      <c r="M14" s="68">
        <f>G14/C14-100%</f>
        <v>0.12513368983957229</v>
      </c>
    </row>
    <row r="15" spans="1:80" ht="32.25" hidden="1" customHeight="1" x14ac:dyDescent="0.25">
      <c r="A15" s="46" t="s">
        <v>47</v>
      </c>
      <c r="B15" s="19" t="s">
        <v>77</v>
      </c>
      <c r="C15" s="63">
        <v>0</v>
      </c>
      <c r="D15" s="63"/>
      <c r="E15" s="63"/>
      <c r="F15" s="63"/>
      <c r="G15" s="63"/>
      <c r="H15" s="64">
        <f t="shared" si="3"/>
        <v>0</v>
      </c>
      <c r="I15" s="65">
        <f t="shared" si="1"/>
        <v>0</v>
      </c>
      <c r="J15" s="66" t="e">
        <f t="shared" ref="J15:J17" si="7">G15/E15</f>
        <v>#DIV/0!</v>
      </c>
      <c r="K15" s="66" t="e">
        <f t="shared" si="4"/>
        <v>#DIV/0!</v>
      </c>
      <c r="L15" s="67">
        <f t="shared" ref="L15:L16" si="8">G15-C15</f>
        <v>0</v>
      </c>
      <c r="M15" s="68" t="e">
        <f t="shared" ref="M15" si="9">G15/C15-100%</f>
        <v>#DIV/0!</v>
      </c>
    </row>
    <row r="16" spans="1:80" ht="15.75" customHeight="1" x14ac:dyDescent="0.25">
      <c r="A16" s="18" t="s">
        <v>2</v>
      </c>
      <c r="B16" s="19" t="s">
        <v>76</v>
      </c>
      <c r="C16" s="63">
        <v>0</v>
      </c>
      <c r="D16" s="63">
        <v>17.3</v>
      </c>
      <c r="E16" s="63">
        <v>82.3</v>
      </c>
      <c r="F16" s="63">
        <v>82.3</v>
      </c>
      <c r="G16" s="63">
        <v>0</v>
      </c>
      <c r="H16" s="64">
        <f t="shared" si="3"/>
        <v>0</v>
      </c>
      <c r="I16" s="65">
        <f t="shared" si="1"/>
        <v>-82.3</v>
      </c>
      <c r="J16" s="66">
        <f t="shared" si="7"/>
        <v>0</v>
      </c>
      <c r="K16" s="66">
        <f t="shared" si="4"/>
        <v>0</v>
      </c>
      <c r="L16" s="67">
        <f t="shared" si="8"/>
        <v>0</v>
      </c>
      <c r="M16" s="68">
        <v>0</v>
      </c>
    </row>
    <row r="17" spans="1:76" ht="15" customHeight="1" x14ac:dyDescent="0.25">
      <c r="A17" s="18" t="s">
        <v>3</v>
      </c>
      <c r="B17" s="19" t="s">
        <v>61</v>
      </c>
      <c r="C17" s="63">
        <v>2138.8000000000002</v>
      </c>
      <c r="D17" s="63">
        <v>4137.2</v>
      </c>
      <c r="E17" s="63">
        <v>12816</v>
      </c>
      <c r="F17" s="63">
        <v>3206</v>
      </c>
      <c r="G17" s="63">
        <v>1904.8</v>
      </c>
      <c r="H17" s="64">
        <f t="shared" si="3"/>
        <v>0.14057772070436461</v>
      </c>
      <c r="I17" s="65">
        <f t="shared" si="1"/>
        <v>-1301.2</v>
      </c>
      <c r="J17" s="66">
        <f t="shared" si="7"/>
        <v>0.1486267166042447</v>
      </c>
      <c r="K17" s="66">
        <f t="shared" si="4"/>
        <v>0.59413599500935743</v>
      </c>
      <c r="L17" s="67">
        <f t="shared" si="6"/>
        <v>-234.00000000000023</v>
      </c>
      <c r="M17" s="68">
        <f>G17/C17-100%</f>
        <v>-0.10940714419300557</v>
      </c>
    </row>
    <row r="18" spans="1:76" ht="18" hidden="1" customHeight="1" x14ac:dyDescent="0.25">
      <c r="A18" s="18"/>
      <c r="B18" s="19"/>
      <c r="C18" s="62"/>
      <c r="D18" s="69"/>
      <c r="E18" s="69"/>
      <c r="F18" s="69"/>
      <c r="G18" s="69"/>
      <c r="H18" s="70">
        <f t="shared" si="3"/>
        <v>0</v>
      </c>
      <c r="I18" s="65">
        <f>E18-D18</f>
        <v>0</v>
      </c>
      <c r="J18" s="66" t="e">
        <f>E18/C18-100%</f>
        <v>#DIV/0!</v>
      </c>
      <c r="K18" s="66" t="e">
        <f>F18/E18-100%</f>
        <v>#DIV/0!</v>
      </c>
      <c r="L18" s="67">
        <f>G18-C18</f>
        <v>0</v>
      </c>
      <c r="M18" s="68" t="e">
        <f>G18/C18-100%</f>
        <v>#DIV/0!</v>
      </c>
    </row>
    <row r="19" spans="1:76" s="33" customFormat="1" ht="15.75" customHeight="1" x14ac:dyDescent="0.25">
      <c r="A19" s="20" t="s">
        <v>15</v>
      </c>
      <c r="B19" s="21" t="s">
        <v>31</v>
      </c>
      <c r="C19" s="47">
        <f t="shared" ref="C19" si="10">C20</f>
        <v>74.5</v>
      </c>
      <c r="D19" s="47">
        <f>D20</f>
        <v>390.4</v>
      </c>
      <c r="E19" s="47">
        <f t="shared" ref="E19:G19" si="11">E20</f>
        <v>317.60000000000002</v>
      </c>
      <c r="F19" s="47">
        <f t="shared" si="11"/>
        <v>158.80000000000001</v>
      </c>
      <c r="G19" s="47">
        <f t="shared" si="11"/>
        <v>133.5</v>
      </c>
      <c r="H19" s="60">
        <f>SUM(H20:H20)</f>
        <v>9.8525439489881763E-3</v>
      </c>
      <c r="I19" s="61">
        <f>G19-F19</f>
        <v>-25.300000000000011</v>
      </c>
      <c r="J19" s="28">
        <f>G19/E19</f>
        <v>0.42034005037783373</v>
      </c>
      <c r="K19" s="28">
        <f>G19/F19</f>
        <v>0.84068010075566746</v>
      </c>
      <c r="L19" s="29">
        <f>G19-C19</f>
        <v>59</v>
      </c>
      <c r="M19" s="30">
        <f>G19/C19-100%</f>
        <v>0.79194630872483218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5.75" customHeight="1" x14ac:dyDescent="0.25">
      <c r="A20" s="37" t="s">
        <v>40</v>
      </c>
      <c r="B20" s="22" t="s">
        <v>62</v>
      </c>
      <c r="C20" s="72">
        <v>74.5</v>
      </c>
      <c r="D20" s="85">
        <v>390.4</v>
      </c>
      <c r="E20" s="72">
        <v>317.60000000000002</v>
      </c>
      <c r="F20" s="72">
        <v>158.80000000000001</v>
      </c>
      <c r="G20" s="72">
        <v>133.5</v>
      </c>
      <c r="H20" s="70">
        <f t="shared" si="3"/>
        <v>9.8525439489881763E-3</v>
      </c>
      <c r="I20" s="65">
        <f t="shared" ref="I20" si="12">G20-F20</f>
        <v>-25.300000000000011</v>
      </c>
      <c r="J20" s="66">
        <f>G20/E20</f>
        <v>0.42034005037783373</v>
      </c>
      <c r="K20" s="66">
        <f>G20/F20</f>
        <v>0.84068010075566746</v>
      </c>
      <c r="L20" s="67">
        <f>G20-C20</f>
        <v>59</v>
      </c>
      <c r="M20" s="68">
        <f t="shared" ref="M20" si="13">G20/C20-100%</f>
        <v>0.79194630872483218</v>
      </c>
    </row>
    <row r="21" spans="1:76" s="33" customFormat="1" ht="36.75" customHeight="1" x14ac:dyDescent="0.25">
      <c r="A21" s="20" t="s">
        <v>99</v>
      </c>
      <c r="B21" s="21" t="s">
        <v>32</v>
      </c>
      <c r="C21" s="47">
        <f>SUM(C22:C25)</f>
        <v>0</v>
      </c>
      <c r="D21" s="47">
        <f>SUM(D23:D25)</f>
        <v>178</v>
      </c>
      <c r="E21" s="47">
        <f>SUM(E23:E25)</f>
        <v>178</v>
      </c>
      <c r="F21" s="47">
        <f>SUM(F23:F25)</f>
        <v>0</v>
      </c>
      <c r="G21" s="47">
        <f>SUM(G23:G25)</f>
        <v>0</v>
      </c>
      <c r="H21" s="60">
        <f>SUM(H22:H25)</f>
        <v>0</v>
      </c>
      <c r="I21" s="61">
        <f>G21-F21</f>
        <v>0</v>
      </c>
      <c r="J21" s="28">
        <f>G21/E21</f>
        <v>0</v>
      </c>
      <c r="K21" s="28">
        <v>0</v>
      </c>
      <c r="L21" s="29">
        <f>G21-C21</f>
        <v>0</v>
      </c>
      <c r="M21" s="30">
        <v>0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s="4" customFormat="1" ht="35.25" hidden="1" customHeight="1" x14ac:dyDescent="0.25">
      <c r="A22" s="23" t="s">
        <v>4</v>
      </c>
      <c r="B22" s="24" t="s">
        <v>48</v>
      </c>
      <c r="C22" s="73">
        <v>0</v>
      </c>
      <c r="D22" s="73"/>
      <c r="E22" s="73"/>
      <c r="F22" s="73"/>
      <c r="G22" s="73"/>
      <c r="H22" s="64">
        <f t="shared" si="3"/>
        <v>0</v>
      </c>
      <c r="I22" s="74">
        <f>E22-D22</f>
        <v>0</v>
      </c>
      <c r="J22" s="66">
        <v>0</v>
      </c>
      <c r="K22" s="28" t="e">
        <f t="shared" ref="K22:K29" si="14">G22/F22</f>
        <v>#DIV/0!</v>
      </c>
      <c r="L22" s="67">
        <f>G22-F22</f>
        <v>0</v>
      </c>
      <c r="M22" s="68" t="e">
        <f t="shared" ref="M22:M23" si="15">G22/C22-100%</f>
        <v>#DIV/0!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76" s="4" customFormat="1" ht="45" hidden="1" customHeight="1" x14ac:dyDescent="0.25">
      <c r="A23" s="46" t="s">
        <v>45</v>
      </c>
      <c r="B23" s="24" t="s">
        <v>63</v>
      </c>
      <c r="C23" s="73">
        <v>0</v>
      </c>
      <c r="D23" s="75"/>
      <c r="E23" s="75"/>
      <c r="F23" s="75"/>
      <c r="G23" s="75"/>
      <c r="H23" s="70">
        <f>G23/$G$8</f>
        <v>0</v>
      </c>
      <c r="I23" s="65">
        <f>G23-F23</f>
        <v>0</v>
      </c>
      <c r="J23" s="66" t="e">
        <f t="shared" ref="J23" si="16">G23/E23</f>
        <v>#DIV/0!</v>
      </c>
      <c r="K23" s="81" t="e">
        <f t="shared" si="14"/>
        <v>#DIV/0!</v>
      </c>
      <c r="L23" s="67">
        <f t="shared" ref="L23:L25" si="17">G23-C23</f>
        <v>0</v>
      </c>
      <c r="M23" s="68" t="e">
        <f t="shared" si="15"/>
        <v>#DIV/0!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1:76" s="4" customFormat="1" ht="57.75" customHeight="1" x14ac:dyDescent="0.25">
      <c r="A24" s="18" t="s">
        <v>86</v>
      </c>
      <c r="B24" s="19" t="s">
        <v>64</v>
      </c>
      <c r="C24" s="73">
        <v>0</v>
      </c>
      <c r="D24" s="76">
        <v>130.19999999999999</v>
      </c>
      <c r="E24" s="75">
        <v>130.19999999999999</v>
      </c>
      <c r="F24" s="75">
        <v>0</v>
      </c>
      <c r="G24" s="75">
        <v>0</v>
      </c>
      <c r="H24" s="70">
        <f>G24/$G$8</f>
        <v>0</v>
      </c>
      <c r="I24" s="65">
        <f>G24-F24</f>
        <v>0</v>
      </c>
      <c r="J24" s="66">
        <f>G24/E24</f>
        <v>0</v>
      </c>
      <c r="K24" s="81">
        <v>0</v>
      </c>
      <c r="L24" s="67">
        <f t="shared" si="17"/>
        <v>0</v>
      </c>
      <c r="M24" s="68">
        <v>0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6"/>
      <c r="BP24" s="6"/>
      <c r="BQ24" s="6"/>
      <c r="BR24" s="6"/>
      <c r="BS24" s="6"/>
      <c r="BT24" s="6"/>
      <c r="BU24" s="6"/>
      <c r="BV24" s="6"/>
      <c r="BW24" s="6"/>
      <c r="BX24" s="6"/>
    </row>
    <row r="25" spans="1:76" ht="27.75" customHeight="1" x14ac:dyDescent="0.25">
      <c r="A25" s="80" t="s">
        <v>85</v>
      </c>
      <c r="B25" s="19" t="s">
        <v>84</v>
      </c>
      <c r="C25" s="62">
        <v>0</v>
      </c>
      <c r="D25" s="63">
        <v>47.8</v>
      </c>
      <c r="E25" s="69">
        <v>47.8</v>
      </c>
      <c r="F25" s="69">
        <v>0</v>
      </c>
      <c r="G25" s="76">
        <v>0</v>
      </c>
      <c r="H25" s="70">
        <f t="shared" si="3"/>
        <v>0</v>
      </c>
      <c r="I25" s="65">
        <f t="shared" ref="I25:I29" si="18">G25-F25</f>
        <v>0</v>
      </c>
      <c r="J25" s="66">
        <f>G25/E25</f>
        <v>0</v>
      </c>
      <c r="K25" s="81">
        <v>0</v>
      </c>
      <c r="L25" s="67">
        <f t="shared" si="17"/>
        <v>0</v>
      </c>
      <c r="M25" s="68">
        <v>0</v>
      </c>
    </row>
    <row r="26" spans="1:76" s="33" customFormat="1" ht="15.75" customHeight="1" x14ac:dyDescent="0.25">
      <c r="A26" s="20" t="s">
        <v>16</v>
      </c>
      <c r="B26" s="21" t="s">
        <v>33</v>
      </c>
      <c r="C26" s="47">
        <f>SUM(C27:C31)</f>
        <v>216.3</v>
      </c>
      <c r="D26" s="47">
        <f>SUM(D27:D31)</f>
        <v>1553.6000000000001</v>
      </c>
      <c r="E26" s="47">
        <f>SUM(E27:E31)</f>
        <v>3207.8</v>
      </c>
      <c r="F26" s="47">
        <f>SUM(F27:F31)</f>
        <v>1481.2</v>
      </c>
      <c r="G26" s="47">
        <f>SUM(G27:G31)</f>
        <v>162.5</v>
      </c>
      <c r="H26" s="60">
        <f>SUM(H27:H30)</f>
        <v>1.1992796941652274E-2</v>
      </c>
      <c r="I26" s="61">
        <f t="shared" si="18"/>
        <v>-1318.7</v>
      </c>
      <c r="J26" s="28">
        <f>G26/E26</f>
        <v>5.0657771681526277E-2</v>
      </c>
      <c r="K26" s="28">
        <f t="shared" si="14"/>
        <v>0.10970834458547124</v>
      </c>
      <c r="L26" s="29">
        <f>G26-C26</f>
        <v>-53.800000000000011</v>
      </c>
      <c r="M26" s="30">
        <f>G26/C26-100%</f>
        <v>-0.24872861766065657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s="33" customFormat="1" ht="15.75" hidden="1" customHeight="1" x14ac:dyDescent="0.25">
      <c r="A27" s="38" t="s">
        <v>81</v>
      </c>
      <c r="B27" s="22" t="s">
        <v>80</v>
      </c>
      <c r="C27" s="71"/>
      <c r="D27" s="71"/>
      <c r="E27" s="71"/>
      <c r="F27" s="71"/>
      <c r="G27" s="71"/>
      <c r="H27" s="64">
        <f>G27/$G$8</f>
        <v>0</v>
      </c>
      <c r="I27" s="65">
        <f t="shared" si="18"/>
        <v>0</v>
      </c>
      <c r="J27" s="66" t="e">
        <f t="shared" ref="J27" si="19">G27/E27</f>
        <v>#DIV/0!</v>
      </c>
      <c r="K27" s="28" t="e">
        <f t="shared" si="14"/>
        <v>#DIV/0!</v>
      </c>
      <c r="L27" s="67">
        <f t="shared" ref="L27" si="20">G27-C27</f>
        <v>0</v>
      </c>
      <c r="M27" s="30" t="e">
        <f>G27/C27-100%</f>
        <v>#DIV/0!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ht="15.75" customHeight="1" x14ac:dyDescent="0.25">
      <c r="A28" s="18" t="s">
        <v>17</v>
      </c>
      <c r="B28" s="19" t="s">
        <v>65</v>
      </c>
      <c r="C28" s="69">
        <v>162.5</v>
      </c>
      <c r="D28" s="63">
        <v>401.7</v>
      </c>
      <c r="E28" s="69">
        <v>984.3</v>
      </c>
      <c r="F28" s="69">
        <v>200.9</v>
      </c>
      <c r="G28" s="69">
        <v>162.5</v>
      </c>
      <c r="H28" s="64">
        <f t="shared" si="3"/>
        <v>1.1992796941652274E-2</v>
      </c>
      <c r="I28" s="65">
        <f t="shared" si="18"/>
        <v>-38.400000000000006</v>
      </c>
      <c r="J28" s="66">
        <f t="shared" ref="J28" si="21">G28/E28</f>
        <v>0.16509194351315656</v>
      </c>
      <c r="K28" s="82">
        <f t="shared" si="14"/>
        <v>0.80886012941762064</v>
      </c>
      <c r="L28" s="67">
        <f t="shared" ref="L28" si="22">G28-C28</f>
        <v>0</v>
      </c>
      <c r="M28" s="83">
        <f>G28/C28-100%</f>
        <v>0</v>
      </c>
    </row>
    <row r="29" spans="1:76" ht="15" customHeight="1" x14ac:dyDescent="0.25">
      <c r="A29" s="23" t="s">
        <v>46</v>
      </c>
      <c r="B29" s="19" t="s">
        <v>79</v>
      </c>
      <c r="C29" s="63">
        <v>53.8</v>
      </c>
      <c r="D29" s="63">
        <v>1151.9000000000001</v>
      </c>
      <c r="E29" s="69">
        <v>2223.5</v>
      </c>
      <c r="F29" s="69">
        <v>1280.3</v>
      </c>
      <c r="G29" s="63">
        <v>0</v>
      </c>
      <c r="H29" s="64">
        <f t="shared" si="3"/>
        <v>0</v>
      </c>
      <c r="I29" s="65">
        <f t="shared" si="18"/>
        <v>-1280.3</v>
      </c>
      <c r="J29" s="66">
        <f t="shared" ref="J29:J30" si="23">G29/E29</f>
        <v>0</v>
      </c>
      <c r="K29" s="82">
        <f t="shared" si="14"/>
        <v>0</v>
      </c>
      <c r="L29" s="67">
        <f t="shared" ref="L29" si="24">G29-C29</f>
        <v>-53.8</v>
      </c>
      <c r="M29" s="83">
        <f>G29/C29-100%</f>
        <v>-1</v>
      </c>
    </row>
    <row r="30" spans="1:76" ht="27.75" hidden="1" customHeight="1" x14ac:dyDescent="0.25">
      <c r="A30" s="23" t="s">
        <v>83</v>
      </c>
      <c r="B30" s="19" t="s">
        <v>82</v>
      </c>
      <c r="C30" s="69">
        <v>0</v>
      </c>
      <c r="D30" s="63"/>
      <c r="E30" s="69"/>
      <c r="F30" s="69"/>
      <c r="G30" s="69"/>
      <c r="H30" s="64">
        <f t="shared" si="3"/>
        <v>0</v>
      </c>
      <c r="I30" s="77">
        <f>E30-D30</f>
        <v>0</v>
      </c>
      <c r="J30" s="66" t="e">
        <f t="shared" si="23"/>
        <v>#DIV/0!</v>
      </c>
      <c r="K30" s="66">
        <v>0</v>
      </c>
      <c r="L30" s="67" t="s">
        <v>28</v>
      </c>
      <c r="M30" s="83" t="e">
        <f t="shared" ref="M30:M31" si="25">G30/C30-100%</f>
        <v>#DIV/0!</v>
      </c>
    </row>
    <row r="31" spans="1:76" ht="16.5" hidden="1" customHeight="1" x14ac:dyDescent="0.25">
      <c r="A31" s="23"/>
      <c r="B31" s="19"/>
      <c r="C31" s="62"/>
      <c r="D31" s="62"/>
      <c r="E31" s="62"/>
      <c r="F31" s="62"/>
      <c r="G31" s="62"/>
      <c r="H31" s="64">
        <f t="shared" si="3"/>
        <v>0</v>
      </c>
      <c r="I31" s="77">
        <f>E31-D31</f>
        <v>0</v>
      </c>
      <c r="J31" s="66" t="e">
        <f>E31/C31-100%</f>
        <v>#DIV/0!</v>
      </c>
      <c r="K31" s="66" t="e">
        <f t="shared" ref="K31" si="26">G31/F31</f>
        <v>#DIV/0!</v>
      </c>
      <c r="L31" s="67">
        <f t="shared" ref="L31:L53" si="27">G31-C31</f>
        <v>0</v>
      </c>
      <c r="M31" s="83" t="e">
        <f t="shared" si="25"/>
        <v>#DIV/0!</v>
      </c>
    </row>
    <row r="32" spans="1:76" s="33" customFormat="1" ht="15.75" customHeight="1" x14ac:dyDescent="0.25">
      <c r="A32" s="20" t="s">
        <v>18</v>
      </c>
      <c r="B32" s="21" t="s">
        <v>34</v>
      </c>
      <c r="C32" s="47">
        <f>SUM(C33:C36)</f>
        <v>3130.8</v>
      </c>
      <c r="D32" s="47">
        <f>SUM(D33:D36)</f>
        <v>20366.3</v>
      </c>
      <c r="E32" s="47">
        <f>SUM(E33:E36)</f>
        <v>26363.1</v>
      </c>
      <c r="F32" s="47">
        <f>SUM(F33:F36)</f>
        <v>4382.7</v>
      </c>
      <c r="G32" s="47">
        <f>SUM(G33:G36)</f>
        <v>3816.3</v>
      </c>
      <c r="H32" s="60">
        <f>SUM(H33:H37)</f>
        <v>0.28164991365186198</v>
      </c>
      <c r="I32" s="61">
        <f>G32-F32</f>
        <v>-566.39999999999964</v>
      </c>
      <c r="J32" s="28">
        <f>G32/E32</f>
        <v>0.14475915199654063</v>
      </c>
      <c r="K32" s="28">
        <f>G32/F32</f>
        <v>0.87076459716613053</v>
      </c>
      <c r="L32" s="29">
        <f>G32-C32</f>
        <v>685.5</v>
      </c>
      <c r="M32" s="30">
        <f>G32/C32-100%</f>
        <v>0.21895362207742419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ht="15.75" customHeight="1" x14ac:dyDescent="0.25">
      <c r="A33" s="18" t="s">
        <v>5</v>
      </c>
      <c r="B33" s="19" t="s">
        <v>66</v>
      </c>
      <c r="C33" s="62">
        <v>343.9</v>
      </c>
      <c r="D33" s="84">
        <v>14680.4</v>
      </c>
      <c r="E33" s="62">
        <v>16517.8</v>
      </c>
      <c r="F33" s="62">
        <v>161</v>
      </c>
      <c r="G33" s="62">
        <v>0</v>
      </c>
      <c r="H33" s="64">
        <f t="shared" si="3"/>
        <v>0</v>
      </c>
      <c r="I33" s="65">
        <f>G33-F33</f>
        <v>-161</v>
      </c>
      <c r="J33" s="81">
        <f>G33/E33</f>
        <v>0</v>
      </c>
      <c r="K33" s="66">
        <f t="shared" ref="K33" si="28">G33/F33</f>
        <v>0</v>
      </c>
      <c r="L33" s="67">
        <f t="shared" ref="L33:L34" si="29">G33-C33</f>
        <v>-343.9</v>
      </c>
      <c r="M33" s="83">
        <f>G33/C33-100%</f>
        <v>-1</v>
      </c>
    </row>
    <row r="34" spans="1:76" ht="15.75" customHeight="1" x14ac:dyDescent="0.25">
      <c r="A34" s="18" t="s">
        <v>6</v>
      </c>
      <c r="B34" s="19" t="s">
        <v>67</v>
      </c>
      <c r="C34" s="62">
        <v>0</v>
      </c>
      <c r="D34" s="84">
        <v>202.7</v>
      </c>
      <c r="E34" s="62">
        <v>202.7</v>
      </c>
      <c r="F34" s="62">
        <v>0</v>
      </c>
      <c r="G34" s="62">
        <v>0</v>
      </c>
      <c r="H34" s="64">
        <f t="shared" si="3"/>
        <v>0</v>
      </c>
      <c r="I34" s="65">
        <f>G34-F34</f>
        <v>0</v>
      </c>
      <c r="J34" s="66">
        <f t="shared" ref="J34" si="30">G34/E34</f>
        <v>0</v>
      </c>
      <c r="K34" s="66">
        <v>0</v>
      </c>
      <c r="L34" s="67">
        <f t="shared" si="29"/>
        <v>0</v>
      </c>
      <c r="M34" s="83">
        <v>0</v>
      </c>
    </row>
    <row r="35" spans="1:76" ht="22.5" customHeight="1" x14ac:dyDescent="0.25">
      <c r="A35" s="18" t="s">
        <v>7</v>
      </c>
      <c r="B35" s="19" t="s">
        <v>68</v>
      </c>
      <c r="C35" s="73">
        <v>2786.9</v>
      </c>
      <c r="D35" s="84">
        <v>5337</v>
      </c>
      <c r="E35" s="62">
        <v>9119.2999999999993</v>
      </c>
      <c r="F35" s="62">
        <v>3698.4</v>
      </c>
      <c r="G35" s="73">
        <v>3293.1</v>
      </c>
      <c r="H35" s="64">
        <f t="shared" si="3"/>
        <v>0.24303679759110833</v>
      </c>
      <c r="I35" s="65">
        <f>G35-F35</f>
        <v>-405.30000000000018</v>
      </c>
      <c r="J35" s="66">
        <f>G35/E35</f>
        <v>0.36111324334104594</v>
      </c>
      <c r="K35" s="66">
        <f>G35/F35</f>
        <v>0.89041207008436074</v>
      </c>
      <c r="L35" s="67">
        <f>G35-C35</f>
        <v>506.19999999999982</v>
      </c>
      <c r="M35" s="83">
        <f>G35/C35-100%</f>
        <v>0.1816355089884818</v>
      </c>
    </row>
    <row r="36" spans="1:76" ht="30" customHeight="1" x14ac:dyDescent="0.25">
      <c r="A36" s="18" t="s">
        <v>8</v>
      </c>
      <c r="B36" s="19" t="s">
        <v>75</v>
      </c>
      <c r="C36" s="62">
        <v>0</v>
      </c>
      <c r="D36" s="84">
        <v>146.19999999999999</v>
      </c>
      <c r="E36" s="62">
        <v>523.29999999999995</v>
      </c>
      <c r="F36" s="62">
        <v>523.29999999999995</v>
      </c>
      <c r="G36" s="62">
        <v>523.20000000000005</v>
      </c>
      <c r="H36" s="64">
        <f t="shared" si="3"/>
        <v>3.8613116060753662E-2</v>
      </c>
      <c r="I36" s="65">
        <f>G36-F36</f>
        <v>-9.9999999999909051E-2</v>
      </c>
      <c r="J36" s="66">
        <f>G36/E36</f>
        <v>0.999808905025798</v>
      </c>
      <c r="K36" s="66">
        <f>G36/F36</f>
        <v>0.999808905025798</v>
      </c>
      <c r="L36" s="67">
        <f t="shared" si="27"/>
        <v>523.20000000000005</v>
      </c>
      <c r="M36" s="83">
        <v>0</v>
      </c>
    </row>
    <row r="37" spans="1:76" ht="15" hidden="1" customHeight="1" x14ac:dyDescent="0.25">
      <c r="A37" s="25"/>
      <c r="B37" s="26"/>
      <c r="C37" s="62"/>
      <c r="D37" s="62"/>
      <c r="E37" s="62"/>
      <c r="F37" s="62"/>
      <c r="G37" s="62"/>
      <c r="H37" s="64">
        <f t="shared" si="3"/>
        <v>0</v>
      </c>
      <c r="I37" s="78"/>
      <c r="J37" s="66" t="e">
        <f>E37/C37-100%</f>
        <v>#DIV/0!</v>
      </c>
      <c r="K37" s="66" t="e">
        <f t="shared" ref="K37:K38" si="31">G37/F37</f>
        <v>#DIV/0!</v>
      </c>
      <c r="L37" s="79"/>
      <c r="M37" s="68" t="e">
        <f>G37/C37-100%</f>
        <v>#DIV/0!</v>
      </c>
    </row>
    <row r="38" spans="1:76" s="33" customFormat="1" ht="20.100000000000001" customHeight="1" x14ac:dyDescent="0.25">
      <c r="A38" s="20" t="s">
        <v>19</v>
      </c>
      <c r="B38" s="21" t="s">
        <v>35</v>
      </c>
      <c r="C38" s="47">
        <f>SUM(C39:C42)</f>
        <v>100</v>
      </c>
      <c r="D38" s="47">
        <f>SUM(D39:D42)</f>
        <v>200</v>
      </c>
      <c r="E38" s="47">
        <f>SUM(E39:E42)</f>
        <v>200</v>
      </c>
      <c r="F38" s="47">
        <f>SUM(F39:F42)</f>
        <v>100</v>
      </c>
      <c r="G38" s="47">
        <f>SUM(G39:G42)</f>
        <v>99.9</v>
      </c>
      <c r="H38" s="60">
        <f>SUM(H39:H43)</f>
        <v>7.3728025505911529E-3</v>
      </c>
      <c r="I38" s="61">
        <f>G38-F38</f>
        <v>-9.9999999999994316E-2</v>
      </c>
      <c r="J38" s="28">
        <f>G38/E38</f>
        <v>0.49950000000000006</v>
      </c>
      <c r="K38" s="28">
        <f t="shared" si="31"/>
        <v>0.99900000000000011</v>
      </c>
      <c r="L38" s="29">
        <f>G38-C38</f>
        <v>-9.9999999999994316E-2</v>
      </c>
      <c r="M38" s="30">
        <f t="shared" ref="M38" si="32">G38/C38-100%</f>
        <v>-9.9999999999988987E-4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ht="20.100000000000001" hidden="1" customHeight="1" x14ac:dyDescent="0.25">
      <c r="A39" s="23" t="s">
        <v>20</v>
      </c>
      <c r="B39" s="19" t="s">
        <v>49</v>
      </c>
      <c r="C39" s="62"/>
      <c r="D39" s="62"/>
      <c r="E39" s="62"/>
      <c r="F39" s="62"/>
      <c r="G39" s="62"/>
      <c r="H39" s="64">
        <f t="shared" si="3"/>
        <v>0</v>
      </c>
      <c r="I39" s="77">
        <f>E39-D39</f>
        <v>0</v>
      </c>
      <c r="J39" s="66" t="e">
        <f>E39/C39-100%</f>
        <v>#DIV/0!</v>
      </c>
      <c r="K39" s="28" t="e">
        <f t="shared" ref="K39:K46" si="33">G39/F39</f>
        <v>#DIV/0!</v>
      </c>
      <c r="L39" s="67">
        <f t="shared" si="27"/>
        <v>0</v>
      </c>
      <c r="M39" s="68" t="e">
        <f t="shared" si="2"/>
        <v>#DIV/0!</v>
      </c>
    </row>
    <row r="40" spans="1:76" ht="20.100000000000001" hidden="1" customHeight="1" x14ac:dyDescent="0.25">
      <c r="A40" s="23" t="s">
        <v>21</v>
      </c>
      <c r="B40" s="19" t="s">
        <v>50</v>
      </c>
      <c r="C40" s="62"/>
      <c r="D40" s="62"/>
      <c r="E40" s="62"/>
      <c r="F40" s="62"/>
      <c r="G40" s="62"/>
      <c r="H40" s="64">
        <f t="shared" si="3"/>
        <v>0</v>
      </c>
      <c r="I40" s="77">
        <f>E40-D40</f>
        <v>0</v>
      </c>
      <c r="J40" s="66" t="e">
        <f>E40/C40-100%</f>
        <v>#DIV/0!</v>
      </c>
      <c r="K40" s="28" t="e">
        <f t="shared" si="33"/>
        <v>#DIV/0!</v>
      </c>
      <c r="L40" s="67">
        <f t="shared" si="27"/>
        <v>0</v>
      </c>
      <c r="M40" s="68" t="e">
        <f t="shared" si="2"/>
        <v>#DIV/0!</v>
      </c>
    </row>
    <row r="41" spans="1:76" ht="18.75" customHeight="1" x14ac:dyDescent="0.25">
      <c r="A41" s="18" t="s">
        <v>87</v>
      </c>
      <c r="B41" s="19" t="s">
        <v>74</v>
      </c>
      <c r="C41" s="62">
        <v>100</v>
      </c>
      <c r="D41" s="62">
        <v>200</v>
      </c>
      <c r="E41" s="62">
        <v>200</v>
      </c>
      <c r="F41" s="62">
        <v>100</v>
      </c>
      <c r="G41" s="62">
        <v>99.9</v>
      </c>
      <c r="H41" s="64">
        <f t="shared" si="3"/>
        <v>7.3728025505911529E-3</v>
      </c>
      <c r="I41" s="65">
        <f>G41-F41</f>
        <v>-9.9999999999994316E-2</v>
      </c>
      <c r="J41" s="66">
        <f>G41/E41</f>
        <v>0.49950000000000006</v>
      </c>
      <c r="K41" s="82">
        <f>G41/F41</f>
        <v>0.99900000000000011</v>
      </c>
      <c r="L41" s="67">
        <f t="shared" si="27"/>
        <v>-9.9999999999994316E-2</v>
      </c>
      <c r="M41" s="68">
        <f t="shared" si="2"/>
        <v>-9.9999999999988987E-4</v>
      </c>
    </row>
    <row r="42" spans="1:76" ht="45" hidden="1" customHeight="1" x14ac:dyDescent="0.25">
      <c r="A42" s="23" t="s">
        <v>22</v>
      </c>
      <c r="B42" s="19" t="s">
        <v>51</v>
      </c>
      <c r="C42" s="62"/>
      <c r="D42" s="62"/>
      <c r="E42" s="62"/>
      <c r="F42" s="62"/>
      <c r="G42" s="62"/>
      <c r="H42" s="64">
        <f t="shared" si="3"/>
        <v>0</v>
      </c>
      <c r="I42" s="77">
        <f>E42-D42</f>
        <v>0</v>
      </c>
      <c r="J42" s="66" t="e">
        <f>E42/C42-100%</f>
        <v>#DIV/0!</v>
      </c>
      <c r="K42" s="66">
        <v>0</v>
      </c>
      <c r="L42" s="67">
        <f t="shared" si="27"/>
        <v>0</v>
      </c>
      <c r="M42" s="68" t="e">
        <f t="shared" si="2"/>
        <v>#DIV/0!</v>
      </c>
    </row>
    <row r="43" spans="1:76" ht="15" hidden="1" customHeight="1" x14ac:dyDescent="0.25">
      <c r="A43" s="25"/>
      <c r="B43" s="26"/>
      <c r="C43" s="62"/>
      <c r="D43" s="62"/>
      <c r="E43" s="62"/>
      <c r="F43" s="62"/>
      <c r="G43" s="62"/>
      <c r="H43" s="70">
        <f t="shared" si="3"/>
        <v>0</v>
      </c>
      <c r="I43" s="77">
        <f>E43-D43</f>
        <v>0</v>
      </c>
      <c r="J43" s="66" t="e">
        <f>E43/C43-100%</f>
        <v>#DIV/0!</v>
      </c>
      <c r="K43" s="66" t="e">
        <f t="shared" si="33"/>
        <v>#DIV/0!</v>
      </c>
      <c r="L43" s="67">
        <f t="shared" si="27"/>
        <v>0</v>
      </c>
      <c r="M43" s="68" t="e">
        <f t="shared" si="2"/>
        <v>#DIV/0!</v>
      </c>
    </row>
    <row r="44" spans="1:76" s="33" customFormat="1" ht="15.75" customHeight="1" x14ac:dyDescent="0.25">
      <c r="A44" s="20" t="s">
        <v>23</v>
      </c>
      <c r="B44" s="21" t="s">
        <v>36</v>
      </c>
      <c r="C44" s="47">
        <f>SUM(C45:C46)</f>
        <v>0</v>
      </c>
      <c r="D44" s="47">
        <f>SUM(D45:D46)</f>
        <v>897.6</v>
      </c>
      <c r="E44" s="47">
        <f>SUM(E45:E46)</f>
        <v>1040</v>
      </c>
      <c r="F44" s="47">
        <f>SUM(F45:F46)</f>
        <v>0</v>
      </c>
      <c r="G44" s="47">
        <f>SUM(G45:G46)</f>
        <v>0</v>
      </c>
      <c r="H44" s="60">
        <f>SUM(H45:H47)</f>
        <v>0</v>
      </c>
      <c r="I44" s="61">
        <f>G44-F44</f>
        <v>0</v>
      </c>
      <c r="J44" s="28">
        <f>G44/E44</f>
        <v>0</v>
      </c>
      <c r="K44" s="28">
        <v>0</v>
      </c>
      <c r="L44" s="29">
        <f>G44-C44</f>
        <v>0</v>
      </c>
      <c r="M44" s="30">
        <v>0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ht="15.75" customHeight="1" x14ac:dyDescent="0.25">
      <c r="A45" s="18" t="s">
        <v>9</v>
      </c>
      <c r="B45" s="19" t="s">
        <v>69</v>
      </c>
      <c r="C45" s="62">
        <v>0</v>
      </c>
      <c r="D45" s="62">
        <v>897.6</v>
      </c>
      <c r="E45" s="62">
        <v>1040</v>
      </c>
      <c r="F45" s="62">
        <v>0</v>
      </c>
      <c r="G45" s="62">
        <v>0</v>
      </c>
      <c r="H45" s="64">
        <f t="shared" si="3"/>
        <v>0</v>
      </c>
      <c r="I45" s="65">
        <f>G45-F45</f>
        <v>0</v>
      </c>
      <c r="J45" s="66">
        <f>G45/E45</f>
        <v>0</v>
      </c>
      <c r="K45" s="66">
        <v>0</v>
      </c>
      <c r="L45" s="67">
        <f>G45-C45</f>
        <v>0</v>
      </c>
      <c r="M45" s="68">
        <v>0</v>
      </c>
    </row>
    <row r="46" spans="1:76" ht="14.25" hidden="1" customHeight="1" x14ac:dyDescent="0.25">
      <c r="A46" s="23" t="s">
        <v>52</v>
      </c>
      <c r="B46" s="19" t="s">
        <v>70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4">
        <f t="shared" si="3"/>
        <v>0</v>
      </c>
      <c r="I46" s="65">
        <f>G46-F46</f>
        <v>0</v>
      </c>
      <c r="J46" s="66" t="e">
        <f>G46/E46</f>
        <v>#DIV/0!</v>
      </c>
      <c r="K46" s="66" t="e">
        <f t="shared" si="33"/>
        <v>#DIV/0!</v>
      </c>
      <c r="L46" s="67">
        <f>G46-C46</f>
        <v>0</v>
      </c>
      <c r="M46" s="68" t="e">
        <f t="shared" ref="M46" si="34">G46/C46-100%</f>
        <v>#DIV/0!</v>
      </c>
    </row>
    <row r="47" spans="1:76" ht="15" hidden="1" customHeight="1" x14ac:dyDescent="0.25">
      <c r="A47" s="25"/>
      <c r="B47" s="26"/>
      <c r="C47" s="62"/>
      <c r="D47" s="62"/>
      <c r="E47" s="62"/>
      <c r="F47" s="62"/>
      <c r="G47" s="62"/>
      <c r="H47" s="70">
        <f t="shared" si="3"/>
        <v>0</v>
      </c>
      <c r="I47" s="77">
        <f>E47-D47</f>
        <v>0</v>
      </c>
      <c r="J47" s="66" t="e">
        <f>E47/C47-100%</f>
        <v>#DIV/0!</v>
      </c>
      <c r="K47" s="66" t="e">
        <f>F47/E47-100%</f>
        <v>#DIV/0!</v>
      </c>
      <c r="L47" s="67">
        <f t="shared" si="27"/>
        <v>0</v>
      </c>
      <c r="M47" s="68" t="e">
        <f t="shared" si="2"/>
        <v>#DIV/0!</v>
      </c>
    </row>
    <row r="48" spans="1:76" s="33" customFormat="1" ht="15.75" customHeight="1" x14ac:dyDescent="0.25">
      <c r="A48" s="20" t="s">
        <v>24</v>
      </c>
      <c r="B48" s="21" t="s">
        <v>37</v>
      </c>
      <c r="C48" s="47">
        <f>SUM(C49:C52)</f>
        <v>415.6</v>
      </c>
      <c r="D48" s="47">
        <f>SUM(D49:D52)</f>
        <v>1294</v>
      </c>
      <c r="E48" s="47">
        <f>SUM(E49:E52)</f>
        <v>1314</v>
      </c>
      <c r="F48" s="59">
        <f>SUM(F49:F52)</f>
        <v>461.2</v>
      </c>
      <c r="G48" s="47">
        <f>SUM(G49:G52)</f>
        <v>461.2</v>
      </c>
      <c r="H48" s="60">
        <f>SUM(H49:H53)</f>
        <v>3.4037402766092482E-2</v>
      </c>
      <c r="I48" s="61">
        <f>G48-F48</f>
        <v>0</v>
      </c>
      <c r="J48" s="28">
        <f>G48/E48</f>
        <v>0.35098934550989347</v>
      </c>
      <c r="K48" s="28">
        <f>G48/F48</f>
        <v>1</v>
      </c>
      <c r="L48" s="29">
        <f t="shared" si="27"/>
        <v>45.599999999999966</v>
      </c>
      <c r="M48" s="30">
        <f>G48/C48-100%</f>
        <v>0.10972088546679482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ht="15.95" customHeight="1" x14ac:dyDescent="0.25">
      <c r="A49" s="23" t="s">
        <v>10</v>
      </c>
      <c r="B49" s="19" t="s">
        <v>71</v>
      </c>
      <c r="C49" s="62">
        <v>405.6</v>
      </c>
      <c r="D49" s="84">
        <v>1090</v>
      </c>
      <c r="E49" s="62">
        <v>1090</v>
      </c>
      <c r="F49" s="62">
        <v>441.2</v>
      </c>
      <c r="G49" s="62">
        <v>441.2</v>
      </c>
      <c r="H49" s="64">
        <f t="shared" si="3"/>
        <v>3.2561366219427589E-2</v>
      </c>
      <c r="I49" s="65">
        <f>G49-F49</f>
        <v>0</v>
      </c>
      <c r="J49" s="66">
        <f>G49/E49</f>
        <v>0.40477064220183484</v>
      </c>
      <c r="K49" s="66">
        <f t="shared" ref="K49:K54" si="35">G49/F49</f>
        <v>1</v>
      </c>
      <c r="L49" s="67">
        <f t="shared" ref="L49" si="36">G49-C49</f>
        <v>35.599999999999966</v>
      </c>
      <c r="M49" s="68">
        <f t="shared" ref="M49:M50" si="37">G49/C49-100%</f>
        <v>8.7771203155818434E-2</v>
      </c>
    </row>
    <row r="50" spans="1:76" ht="15.95" customHeight="1" x14ac:dyDescent="0.25">
      <c r="A50" s="18" t="s">
        <v>11</v>
      </c>
      <c r="B50" s="19" t="s">
        <v>72</v>
      </c>
      <c r="C50" s="62">
        <v>10</v>
      </c>
      <c r="D50" s="84">
        <v>204</v>
      </c>
      <c r="E50" s="62">
        <v>224</v>
      </c>
      <c r="F50" s="62">
        <v>20</v>
      </c>
      <c r="G50" s="62">
        <v>20</v>
      </c>
      <c r="H50" s="64">
        <f t="shared" si="3"/>
        <v>1.4760365466648952E-3</v>
      </c>
      <c r="I50" s="65">
        <f>G50-F50</f>
        <v>0</v>
      </c>
      <c r="J50" s="66">
        <f>G50/E50</f>
        <v>8.9285714285714288E-2</v>
      </c>
      <c r="K50" s="66">
        <f>G50/F50</f>
        <v>1</v>
      </c>
      <c r="L50" s="67">
        <f t="shared" si="27"/>
        <v>10</v>
      </c>
      <c r="M50" s="68">
        <f t="shared" si="37"/>
        <v>1</v>
      </c>
    </row>
    <row r="51" spans="1:76" ht="15.95" hidden="1" customHeight="1" x14ac:dyDescent="0.25">
      <c r="A51" s="23" t="s">
        <v>25</v>
      </c>
      <c r="B51" s="19" t="s">
        <v>42</v>
      </c>
      <c r="C51" s="39"/>
      <c r="D51" s="39">
        <v>0</v>
      </c>
      <c r="E51" s="39">
        <v>0</v>
      </c>
      <c r="F51" s="39">
        <v>0</v>
      </c>
      <c r="G51" s="39">
        <v>0</v>
      </c>
      <c r="H51" s="40">
        <f t="shared" si="3"/>
        <v>0</v>
      </c>
      <c r="I51" s="42">
        <f>E51-D51</f>
        <v>0</v>
      </c>
      <c r="J51" s="43" t="s">
        <v>28</v>
      </c>
      <c r="K51" s="43" t="e">
        <f t="shared" si="35"/>
        <v>#DIV/0!</v>
      </c>
      <c r="L51" s="44">
        <f t="shared" si="27"/>
        <v>0</v>
      </c>
      <c r="M51" s="45" t="s">
        <v>28</v>
      </c>
    </row>
    <row r="52" spans="1:76" ht="15.95" hidden="1" customHeight="1" x14ac:dyDescent="0.25">
      <c r="A52" s="23" t="s">
        <v>53</v>
      </c>
      <c r="B52" s="19" t="s">
        <v>54</v>
      </c>
      <c r="C52" s="39"/>
      <c r="D52" s="39"/>
      <c r="E52" s="39"/>
      <c r="F52" s="39"/>
      <c r="G52" s="39"/>
      <c r="H52" s="40">
        <f t="shared" si="3"/>
        <v>0</v>
      </c>
      <c r="I52" s="42">
        <f>E52-D52</f>
        <v>0</v>
      </c>
      <c r="J52" s="43" t="e">
        <f>E52/C52-100%</f>
        <v>#DIV/0!</v>
      </c>
      <c r="K52" s="43" t="e">
        <f t="shared" si="35"/>
        <v>#DIV/0!</v>
      </c>
      <c r="L52" s="44">
        <f t="shared" si="27"/>
        <v>0</v>
      </c>
      <c r="M52" s="45" t="e">
        <f t="shared" si="2"/>
        <v>#DIV/0!</v>
      </c>
    </row>
    <row r="53" spans="1:76" ht="10.5" hidden="1" customHeight="1" x14ac:dyDescent="0.25">
      <c r="A53" s="23"/>
      <c r="B53" s="19"/>
      <c r="C53" s="39"/>
      <c r="D53" s="39"/>
      <c r="E53" s="39"/>
      <c r="F53" s="39"/>
      <c r="G53" s="39"/>
      <c r="H53" s="41">
        <f t="shared" si="3"/>
        <v>0</v>
      </c>
      <c r="I53" s="42">
        <f>E53-D53</f>
        <v>0</v>
      </c>
      <c r="J53" s="43" t="e">
        <f>E53/C53-100%</f>
        <v>#DIV/0!</v>
      </c>
      <c r="K53" s="43" t="e">
        <f t="shared" si="35"/>
        <v>#DIV/0!</v>
      </c>
      <c r="L53" s="44">
        <f t="shared" si="27"/>
        <v>0</v>
      </c>
      <c r="M53" s="45" t="e">
        <f t="shared" si="2"/>
        <v>#DIV/0!</v>
      </c>
    </row>
    <row r="54" spans="1:76" s="33" customFormat="1" ht="15.75" customHeight="1" x14ac:dyDescent="0.25">
      <c r="A54" s="20" t="s">
        <v>26</v>
      </c>
      <c r="B54" s="21" t="s">
        <v>38</v>
      </c>
      <c r="C54" s="47">
        <f t="shared" ref="C54:G54" si="38">C55</f>
        <v>0</v>
      </c>
      <c r="D54" s="47">
        <f t="shared" si="38"/>
        <v>0</v>
      </c>
      <c r="E54" s="47">
        <f t="shared" si="38"/>
        <v>36.4</v>
      </c>
      <c r="F54" s="47">
        <f>F55</f>
        <v>36.4</v>
      </c>
      <c r="G54" s="47">
        <f t="shared" si="38"/>
        <v>36.299999999999997</v>
      </c>
      <c r="H54" s="60">
        <f>SUM(H55:H55)</f>
        <v>2.6790063321967847E-3</v>
      </c>
      <c r="I54" s="61">
        <f>G54-F54</f>
        <v>-0.10000000000000142</v>
      </c>
      <c r="J54" s="28">
        <f>G54/E54</f>
        <v>0.99725274725274726</v>
      </c>
      <c r="K54" s="28">
        <f t="shared" si="35"/>
        <v>0.99725274725274726</v>
      </c>
      <c r="L54" s="29">
        <f t="shared" ref="L54" si="39">G54-C54</f>
        <v>36.299999999999997</v>
      </c>
      <c r="M54" s="86">
        <v>0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17.25" customHeight="1" x14ac:dyDescent="0.25">
      <c r="A55" s="18" t="s">
        <v>12</v>
      </c>
      <c r="B55" s="19" t="s">
        <v>73</v>
      </c>
      <c r="C55" s="62">
        <v>0</v>
      </c>
      <c r="D55" s="62">
        <v>0</v>
      </c>
      <c r="E55" s="62">
        <v>36.4</v>
      </c>
      <c r="F55" s="62">
        <v>36.4</v>
      </c>
      <c r="G55" s="62">
        <v>36.299999999999997</v>
      </c>
      <c r="H55" s="64">
        <f t="shared" si="3"/>
        <v>2.6790063321967847E-3</v>
      </c>
      <c r="I55" s="65">
        <f>G55-F55</f>
        <v>-0.10000000000000142</v>
      </c>
      <c r="J55" s="66">
        <f>G55/E55</f>
        <v>0.99725274725274726</v>
      </c>
      <c r="K55" s="66">
        <f>G55/F55</f>
        <v>0.99725274725274726</v>
      </c>
      <c r="L55" s="67">
        <f t="shared" ref="L55" si="40">G55-C55</f>
        <v>36.299999999999997</v>
      </c>
      <c r="M55" s="68">
        <v>0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71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Хромова Анна Ивановна</cp:lastModifiedBy>
  <cp:lastPrinted>2025-07-29T10:44:20Z</cp:lastPrinted>
  <dcterms:created xsi:type="dcterms:W3CDTF">2013-01-22T05:32:31Z</dcterms:created>
  <dcterms:modified xsi:type="dcterms:W3CDTF">2025-07-29T10:44:24Z</dcterms:modified>
</cp:coreProperties>
</file>