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60" yWindow="120" windowWidth="12120" windowHeight="9000" tabRatio="772"/>
  </bookViews>
  <sheets>
    <sheet name="Приложение 1 доходы" sheetId="1" r:id="rId1"/>
  </sheets>
  <definedNames>
    <definedName name="_xlnm.Print_Area" localSheetId="0">'Приложение 1 доходы'!$A$1:$L$35</definedName>
  </definedNames>
  <calcPr calcId="144525" calcOnSave="0"/>
</workbook>
</file>

<file path=xl/calcChain.xml><?xml version="1.0" encoding="utf-8"?>
<calcChain xmlns="http://schemas.openxmlformats.org/spreadsheetml/2006/main">
  <c r="L34" i="1" l="1"/>
  <c r="L32" i="1"/>
  <c r="L29" i="1"/>
  <c r="L24" i="1"/>
  <c r="L23" i="1"/>
  <c r="L17" i="1"/>
  <c r="J22" i="1"/>
  <c r="I22" i="1"/>
  <c r="J10" i="1"/>
  <c r="J11" i="1"/>
  <c r="G13" i="1"/>
  <c r="B16" i="1" l="1"/>
  <c r="B27" i="1"/>
  <c r="L22" i="1" l="1"/>
  <c r="K21" i="1"/>
  <c r="L9" i="1"/>
  <c r="E16" i="1"/>
  <c r="L18" i="1" l="1"/>
  <c r="L10" i="1"/>
  <c r="J19" i="1" l="1"/>
  <c r="J20" i="1"/>
  <c r="J17" i="1"/>
  <c r="J18" i="1"/>
  <c r="L33" i="1" l="1"/>
  <c r="J32" i="1"/>
  <c r="J31" i="1"/>
  <c r="J29" i="1"/>
  <c r="I29" i="1"/>
  <c r="L19" i="1"/>
  <c r="L20" i="1"/>
  <c r="L21" i="1"/>
  <c r="I19" i="1"/>
  <c r="I20" i="1"/>
  <c r="L14" i="1"/>
  <c r="L15" i="1"/>
  <c r="J14" i="1"/>
  <c r="J15" i="1"/>
  <c r="I14" i="1"/>
  <c r="I15" i="1"/>
  <c r="L8" i="1"/>
  <c r="K9" i="1"/>
  <c r="J9" i="1"/>
  <c r="I9" i="1"/>
  <c r="H9" i="1"/>
  <c r="E6" i="1" l="1"/>
  <c r="L12" i="1" l="1"/>
  <c r="L13" i="1"/>
  <c r="J30" i="1"/>
  <c r="I30" i="1"/>
  <c r="I31" i="1"/>
  <c r="I32" i="1"/>
  <c r="I8" i="1"/>
  <c r="I10" i="1"/>
  <c r="I11" i="1"/>
  <c r="E27" i="1"/>
  <c r="J8" i="1" l="1"/>
  <c r="I17" i="1" l="1"/>
  <c r="I18" i="1" l="1"/>
  <c r="I12" i="1" l="1"/>
  <c r="I13" i="1"/>
  <c r="F6" i="1" l="1"/>
  <c r="D27" i="1"/>
  <c r="D16" i="1"/>
  <c r="D6" i="1"/>
  <c r="D25" i="1" l="1"/>
  <c r="D35" i="1" s="1"/>
  <c r="K20" i="1"/>
  <c r="K22" i="1"/>
  <c r="K23" i="1"/>
  <c r="K24" i="1"/>
  <c r="F16" i="1" l="1"/>
  <c r="F27" i="1"/>
  <c r="H8" i="1"/>
  <c r="K8" i="1"/>
  <c r="H22" i="1"/>
  <c r="K18" i="1"/>
  <c r="K17" i="1"/>
  <c r="H14" i="1"/>
  <c r="H10" i="1"/>
  <c r="K19" i="1"/>
  <c r="K10" i="1"/>
  <c r="K11" i="1"/>
  <c r="J16" i="1" l="1"/>
  <c r="L16" i="1"/>
  <c r="I16" i="1"/>
  <c r="C27" i="1"/>
  <c r="C16" i="1"/>
  <c r="C6" i="1"/>
  <c r="H34" i="1"/>
  <c r="K34" i="1"/>
  <c r="H23" i="1"/>
  <c r="C25" i="1" l="1"/>
  <c r="C35" i="1" s="1"/>
  <c r="C38" i="1" s="1"/>
  <c r="G15" i="1" l="1"/>
  <c r="K29" i="1"/>
  <c r="H20" i="1"/>
  <c r="H18" i="1"/>
  <c r="H17" i="1"/>
  <c r="L31" i="1" l="1"/>
  <c r="H33" i="1"/>
  <c r="H30" i="1"/>
  <c r="H31" i="1"/>
  <c r="H32" i="1"/>
  <c r="H29" i="1"/>
  <c r="H28" i="1"/>
  <c r="H24" i="1"/>
  <c r="H21" i="1"/>
  <c r="H19" i="1"/>
  <c r="H11" i="1"/>
  <c r="H12" i="1"/>
  <c r="H13" i="1"/>
  <c r="H7" i="1"/>
  <c r="J28" i="1"/>
  <c r="J13" i="1"/>
  <c r="J12" i="1"/>
  <c r="J7" i="1"/>
  <c r="I7" i="1"/>
  <c r="I28" i="1"/>
  <c r="B6" i="1"/>
  <c r="K7" i="1"/>
  <c r="L7" i="1"/>
  <c r="K12" i="1"/>
  <c r="K13" i="1"/>
  <c r="K14" i="1"/>
  <c r="K15" i="1"/>
  <c r="K28" i="1"/>
  <c r="L28" i="1"/>
  <c r="K30" i="1"/>
  <c r="L30" i="1"/>
  <c r="K31" i="1"/>
  <c r="K32" i="1"/>
  <c r="K33" i="1"/>
  <c r="K16" i="1" l="1"/>
  <c r="F25" i="1"/>
  <c r="F35" i="1" s="1"/>
  <c r="G9" i="1" s="1"/>
  <c r="L27" i="1"/>
  <c r="I27" i="1"/>
  <c r="H27" i="1"/>
  <c r="J27" i="1"/>
  <c r="H16" i="1"/>
  <c r="E25" i="1"/>
  <c r="E35" i="1" s="1"/>
  <c r="D38" i="1"/>
  <c r="I6" i="1"/>
  <c r="J6" i="1"/>
  <c r="H6" i="1"/>
  <c r="K27" i="1"/>
  <c r="B25" i="1"/>
  <c r="K6" i="1"/>
  <c r="L6" i="1"/>
  <c r="G10" i="1" l="1"/>
  <c r="G8" i="1"/>
  <c r="G11" i="1"/>
  <c r="G14" i="1"/>
  <c r="G34" i="1"/>
  <c r="G23" i="1"/>
  <c r="G30" i="1"/>
  <c r="G33" i="1"/>
  <c r="G31" i="1"/>
  <c r="G20" i="1"/>
  <c r="G21" i="1"/>
  <c r="G12" i="1"/>
  <c r="G24" i="1"/>
  <c r="G22" i="1"/>
  <c r="G7" i="1"/>
  <c r="G32" i="1"/>
  <c r="G29" i="1"/>
  <c r="G18" i="1"/>
  <c r="G28" i="1"/>
  <c r="H25" i="1"/>
  <c r="L25" i="1"/>
  <c r="I25" i="1"/>
  <c r="J25" i="1"/>
  <c r="I35" i="1"/>
  <c r="G17" i="1"/>
  <c r="G19" i="1"/>
  <c r="B35" i="1"/>
  <c r="K25" i="1"/>
  <c r="K35" i="1" l="1"/>
  <c r="B38" i="1"/>
  <c r="H35" i="1"/>
  <c r="G27" i="1"/>
  <c r="G16" i="1"/>
  <c r="G6" i="1"/>
  <c r="J35" i="1"/>
  <c r="L35" i="1"/>
  <c r="G25" i="1" l="1"/>
  <c r="G35" i="1" s="1"/>
</calcChain>
</file>

<file path=xl/sharedStrings.xml><?xml version="1.0" encoding="utf-8"?>
<sst xmlns="http://schemas.openxmlformats.org/spreadsheetml/2006/main" count="55" uniqueCount="48">
  <si>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</si>
  <si>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</si>
  <si>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</si>
  <si>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</si>
  <si>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</si>
  <si>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</si>
  <si>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</si>
  <si>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</si>
  <si>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</si>
  <si>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</si>
  <si>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</si>
  <si>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</si>
  <si>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</si>
  <si>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</si>
  <si>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</si>
  <si>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Прочие доходы от оказания платных услуг (работ) получателями средств бюджетов поселений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</si>
  <si>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</si>
  <si>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</si>
  <si>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</si>
  <si>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</si>
  <si>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</si>
  <si>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</si>
  <si>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</si>
  <si>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</si>
  <si>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(тыс.рублей)</t>
  </si>
  <si>
    <t>Доходы, получаемые в виде арендной платы 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 указанных земельных участков</t>
  </si>
  <si>
    <t>Невыясненные поступления, зачисляемые в бюджеты поселений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</si>
  <si>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</si>
  <si>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</si>
  <si>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</si>
  <si>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</si>
  <si>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</si>
  <si>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продажи материальных и нематериальных активов</t>
  </si>
  <si>
    <t>Уточненные бюджетные назначения, утвержденные на отчетную дату                (ф. 0503117)</t>
  </si>
  <si>
    <t>Прочие неналоговые доходы (штрафы, санкции, возмещ. ущ.)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</si>
  <si>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</si>
  <si>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 доходы от компенсации затрат бюджетов сельских поселений</t>
  </si>
  <si>
    <t>Налог, взимаемый в связи с применением упрощенной системы налогообложения</t>
  </si>
  <si>
    <t>Показатели кассового исполнения за полугодие 2019 года</t>
  </si>
  <si>
    <t>ПРИЛОЖЕНИЕ № 1 к заключению по отчету об исполнении бюджета МО "Юшарский сельсовет" НАО за полугодие 2020 года</t>
  </si>
  <si>
    <t>Бюджетные назначения на 2020 год (реш. от 26.12.2019   № 3)</t>
  </si>
  <si>
    <t>Уточненые бюджетные назначения на 2020 год (бюджетная роспись)</t>
  </si>
  <si>
    <t xml:space="preserve">Отклонение  показателей  исполнения бюджета за полугодие 2020 года относительно уточненных бюджетных назначений на полугодие 2020 года, тыс.руб.  </t>
  </si>
  <si>
    <t>Исполнение бюджета за полугодие 2020 года относительно уточненных бюджетных назначений</t>
  </si>
  <si>
    <t>на 2020 год, %</t>
  </si>
  <si>
    <t>на полугодие 2020 года, %</t>
  </si>
  <si>
    <t>Отклонение  показателей  исполнения бюджета за полугодие 2020 года относительно полугодия 2019 года</t>
  </si>
  <si>
    <t>Показатели кассового исполнения за полугодие 2020 года       (ф. 0503117)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</si>
</sst>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_р_."/>
    <numFmt numFmtId="166" formatCode="0.0%"/>
    <numFmt numFmtId="167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165" fontId="2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/>
    <xf numFmtId="167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7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7" fontId="3" fillId="0" borderId="0" xfId="2" applyNumberFormat="1" applyFont="1" applyBorder="1"/>
    <xf numFmtId="165" fontId="3" fillId="0" borderId="0" xfId="0" applyNumberFormat="1" applyFont="1" applyBorder="1"/>
    <xf numFmtId="166" fontId="3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165" fontId="3" fillId="0" borderId="4" xfId="0" applyNumberFormat="1" applyFont="1" applyFill="1" applyBorder="1" applyAlignment="1">
      <alignment horizontal="right" vertical="center"/>
    </xf>
    <xf numFmtId="166" fontId="3" fillId="0" borderId="4" xfId="0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5" borderId="4" xfId="0" applyNumberFormat="1" applyFont="1" applyFill="1" applyBorder="1" applyAlignment="1">
      <alignment horizontal="right" vertical="center"/>
    </xf>
    <xf numFmtId="166" fontId="3" fillId="0" borderId="2" xfId="0" applyNumberFormat="1" applyFont="1" applyBorder="1" applyAlignment="1">
      <alignment horizontal="center"/>
    </xf>
    <xf numFmtId="167" fontId="7" fillId="7" borderId="5" xfId="2" applyNumberFormat="1" applyFont="1" applyFill="1" applyBorder="1" applyAlignment="1" applyProtection="1">
      <alignment horizontal="center" vertical="center"/>
      <protection locked="0"/>
    </xf>
    <xf numFmtId="167" fontId="7" fillId="7" borderId="2" xfId="2" applyNumberFormat="1" applyFont="1" applyFill="1" applyBorder="1" applyAlignment="1" applyProtection="1">
      <alignment horizontal="center" vertical="center"/>
      <protection locked="0"/>
    </xf>
    <xf numFmtId="166" fontId="7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167" fontId="3" fillId="0" borderId="5" xfId="2" applyNumberFormat="1" applyFont="1" applyBorder="1"/>
    <xf numFmtId="165" fontId="2" fillId="8" borderId="2" xfId="2" applyNumberFormat="1" applyFont="1" applyFill="1" applyBorder="1" applyAlignment="1">
      <alignment horizontal="right" vertical="center"/>
    </xf>
    <xf numFmtId="166" fontId="2" fillId="8" borderId="2" xfId="1" applyNumberFormat="1" applyFont="1" applyFill="1" applyBorder="1" applyAlignment="1">
      <alignment horizontal="right" vertical="center"/>
    </xf>
    <xf numFmtId="165" fontId="2" fillId="8" borderId="2" xfId="0" applyNumberFormat="1" applyFont="1" applyFill="1" applyBorder="1" applyAlignment="1">
      <alignment horizontal="right" vertical="center"/>
    </xf>
    <xf numFmtId="166" fontId="3" fillId="8" borderId="3" xfId="1" applyNumberFormat="1" applyFont="1" applyFill="1" applyBorder="1" applyAlignment="1">
      <alignment horizontal="right" vertical="center"/>
    </xf>
    <xf numFmtId="166" fontId="3" fillId="9" borderId="3" xfId="1" applyNumberFormat="1" applyFont="1" applyFill="1" applyBorder="1" applyAlignment="1">
      <alignment horizontal="right" vertical="center"/>
    </xf>
    <xf numFmtId="166" fontId="3" fillId="9" borderId="2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166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4" fontId="4" fillId="3" borderId="4" xfId="2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4" fillId="3" borderId="4" xfId="1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164" fontId="3" fillId="0" borderId="4" xfId="2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164" fontId="3" fillId="0" borderId="4" xfId="2" applyNumberFormat="1" applyFont="1" applyFill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4" fontId="2" fillId="0" borderId="4" xfId="2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4" fontId="4" fillId="4" borderId="4" xfId="2" applyNumberFormat="1" applyFont="1" applyFill="1" applyBorder="1" applyAlignment="1">
      <alignment horizontal="right" vertical="center"/>
    </xf>
    <xf numFmtId="166" fontId="4" fillId="6" borderId="4" xfId="0" applyNumberFormat="1" applyFont="1" applyFill="1" applyBorder="1" applyAlignment="1">
      <alignment horizontal="right" vertical="center"/>
    </xf>
    <xf numFmtId="166" fontId="4" fillId="6" borderId="4" xfId="1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165" fontId="2" fillId="2" borderId="4" xfId="2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6" fontId="2" fillId="2" borderId="4" xfId="1" applyNumberFormat="1" applyFont="1" applyFill="1" applyBorder="1" applyAlignment="1">
      <alignment horizontal="right" vertical="center"/>
    </xf>
    <xf numFmtId="165" fontId="6" fillId="0" borderId="4" xfId="0" applyNumberFormat="1" applyFont="1" applyBorder="1" applyAlignment="1">
      <alignment horizontal="center" vertical="center" wrapText="1"/>
    </xf>
    <xf numFmtId="166" fontId="4" fillId="10" borderId="4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vertical="center" wrapText="1"/>
    </xf>
    <xf numFmtId="166" fontId="3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1:P38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F6" sqref="F6"/>
    </sheetView>
  </sheetViews>
  <sheetFormatPr defaultRowHeight="12.75" x14ac:dyDescent="0.2"/>
  <cols>
    <col min="1" max="1" width="52.140625" style="4" customWidth="1"/>
    <col min="2" max="3" width="12.7109375" style="10" customWidth="1"/>
    <col min="4" max="4" width="12.7109375" style="7" customWidth="1"/>
    <col min="5" max="5" width="14.140625" style="7" customWidth="1"/>
    <col min="6" max="6" width="13.7109375" style="7" customWidth="1"/>
    <col min="7" max="7" width="8.85546875" style="8" customWidth="1"/>
    <col min="8" max="8" width="19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4.85546875" style="9" customWidth="1"/>
    <col min="13" max="16384" width="9.140625" style="4"/>
  </cols>
  <sheetData>
    <row r="1" spans="1:16" ht="51.75" customHeight="1" x14ac:dyDescent="0.2">
      <c r="A1" s="11"/>
      <c r="B1" s="12"/>
      <c r="C1" s="12"/>
      <c r="D1" s="1"/>
      <c r="E1" s="1"/>
      <c r="F1" s="2"/>
      <c r="G1" s="3"/>
      <c r="H1" s="3"/>
      <c r="I1" s="3"/>
      <c r="J1" s="79" t="s">
        <v>39</v>
      </c>
      <c r="K1" s="79"/>
      <c r="L1" s="79"/>
    </row>
    <row r="2" spans="1:16" ht="14.25" customHeight="1" x14ac:dyDescent="0.2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6" ht="12.75" customHeight="1" x14ac:dyDescent="0.2">
      <c r="A3" s="16"/>
      <c r="B3" s="17"/>
      <c r="C3" s="17"/>
      <c r="D3" s="18"/>
      <c r="E3" s="18"/>
      <c r="F3" s="84"/>
      <c r="G3" s="84"/>
      <c r="H3" s="84"/>
      <c r="I3" s="84"/>
      <c r="J3" s="84"/>
      <c r="K3" s="20"/>
      <c r="L3" s="25" t="s">
        <v>24</v>
      </c>
    </row>
    <row r="4" spans="1:16" ht="76.5" customHeight="1" x14ac:dyDescent="0.2">
      <c r="A4" s="82" t="s">
        <v>20</v>
      </c>
      <c r="B4" s="81" t="s">
        <v>38</v>
      </c>
      <c r="C4" s="81" t="s">
        <v>40</v>
      </c>
      <c r="D4" s="81" t="s">
        <v>41</v>
      </c>
      <c r="E4" s="81" t="s">
        <v>33</v>
      </c>
      <c r="F4" s="81" t="s">
        <v>47</v>
      </c>
      <c r="G4" s="85" t="s">
        <v>21</v>
      </c>
      <c r="H4" s="87" t="s">
        <v>42</v>
      </c>
      <c r="I4" s="85" t="s">
        <v>43</v>
      </c>
      <c r="J4" s="85"/>
      <c r="K4" s="80" t="s">
        <v>46</v>
      </c>
      <c r="L4" s="80"/>
    </row>
    <row r="5" spans="1:16" ht="78" customHeight="1" x14ac:dyDescent="0.2">
      <c r="A5" s="82"/>
      <c r="B5" s="81"/>
      <c r="C5" s="81"/>
      <c r="D5" s="81"/>
      <c r="E5" s="81"/>
      <c r="F5" s="81"/>
      <c r="G5" s="86"/>
      <c r="H5" s="87"/>
      <c r="I5" s="43" t="s">
        <v>44</v>
      </c>
      <c r="J5" s="76" t="s">
        <v>45</v>
      </c>
      <c r="K5" s="44" t="s">
        <v>5</v>
      </c>
      <c r="L5" s="44" t="s">
        <v>22</v>
      </c>
    </row>
    <row r="6" spans="1:16" s="13" customFormat="1" ht="15" customHeight="1" x14ac:dyDescent="0.2">
      <c r="A6" s="45" t="s">
        <v>6</v>
      </c>
      <c r="B6" s="46">
        <f t="shared" ref="B6:G6" si="0">SUM(B7:B15)</f>
        <v>1484.9</v>
      </c>
      <c r="C6" s="47">
        <f t="shared" ref="C6:D6" si="1">SUM(C7:C15)</f>
        <v>2500.5</v>
      </c>
      <c r="D6" s="47">
        <f t="shared" si="1"/>
        <v>2500.5</v>
      </c>
      <c r="E6" s="47">
        <f>SUM(E7:E15)</f>
        <v>1238.2</v>
      </c>
      <c r="F6" s="47">
        <f>SUM(F7:F15)</f>
        <v>1109.4000000000001</v>
      </c>
      <c r="G6" s="48">
        <f t="shared" si="0"/>
        <v>0.10315777728185674</v>
      </c>
      <c r="H6" s="47">
        <f t="shared" ref="H6:H14" si="2">F6-E6</f>
        <v>-128.79999999999995</v>
      </c>
      <c r="I6" s="49">
        <f t="shared" ref="I6:I16" si="3">F6/D6</f>
        <v>0.44367126574685067</v>
      </c>
      <c r="J6" s="49">
        <f t="shared" ref="J6:J23" si="4">F6/E6</f>
        <v>0.89597803262800846</v>
      </c>
      <c r="K6" s="50">
        <f t="shared" ref="K6:K25" si="5">F6-B6</f>
        <v>-375.5</v>
      </c>
      <c r="L6" s="49">
        <f>F6/B6-100%</f>
        <v>-0.25287898174961276</v>
      </c>
    </row>
    <row r="7" spans="1:16" ht="15" customHeight="1" x14ac:dyDescent="0.2">
      <c r="A7" s="51" t="s">
        <v>0</v>
      </c>
      <c r="B7" s="52">
        <v>605.20000000000005</v>
      </c>
      <c r="C7" s="28">
        <v>1136.3</v>
      </c>
      <c r="D7" s="28">
        <v>1136.3</v>
      </c>
      <c r="E7" s="28">
        <v>592.9</v>
      </c>
      <c r="F7" s="28">
        <v>592.9</v>
      </c>
      <c r="G7" s="23">
        <f t="shared" ref="G7:G14" si="6">F7/$F$35</f>
        <v>5.5130923157033399E-2</v>
      </c>
      <c r="H7" s="28">
        <f t="shared" si="2"/>
        <v>0</v>
      </c>
      <c r="I7" s="24">
        <f t="shared" si="3"/>
        <v>0.52178121974830594</v>
      </c>
      <c r="J7" s="24">
        <f t="shared" si="4"/>
        <v>1</v>
      </c>
      <c r="K7" s="22">
        <f t="shared" si="5"/>
        <v>-12.300000000000068</v>
      </c>
      <c r="L7" s="24">
        <f>F7/B7-100%</f>
        <v>-2.0323859881031137E-2</v>
      </c>
    </row>
    <row r="8" spans="1:16" ht="30" customHeight="1" x14ac:dyDescent="0.2">
      <c r="A8" s="51" t="s">
        <v>30</v>
      </c>
      <c r="B8" s="52">
        <v>118.4</v>
      </c>
      <c r="C8" s="28">
        <v>236.5</v>
      </c>
      <c r="D8" s="28">
        <v>236.5</v>
      </c>
      <c r="E8" s="28">
        <v>236.4</v>
      </c>
      <c r="F8" s="28">
        <v>107.1</v>
      </c>
      <c r="G8" s="23">
        <f t="shared" si="6"/>
        <v>9.9587145726400348E-3</v>
      </c>
      <c r="H8" s="28">
        <f t="shared" ref="H8:H9" si="7">F8-E8</f>
        <v>-129.30000000000001</v>
      </c>
      <c r="I8" s="24">
        <f>F8/D8</f>
        <v>0.45285412262156444</v>
      </c>
      <c r="J8" s="24">
        <f t="shared" si="4"/>
        <v>0.45304568527918776</v>
      </c>
      <c r="K8" s="22">
        <f t="shared" ref="K8:K9" si="8">F8-B8</f>
        <v>-11.300000000000011</v>
      </c>
      <c r="L8" s="24">
        <f>F8/B8-100%</f>
        <v>-9.5439189189189255E-2</v>
      </c>
    </row>
    <row r="9" spans="1:16" ht="30" customHeight="1" x14ac:dyDescent="0.2">
      <c r="A9" s="51" t="s">
        <v>37</v>
      </c>
      <c r="B9" s="52">
        <v>540.70000000000005</v>
      </c>
      <c r="C9" s="28">
        <v>329.5</v>
      </c>
      <c r="D9" s="28">
        <v>329.5</v>
      </c>
      <c r="E9" s="28">
        <v>198.9</v>
      </c>
      <c r="F9" s="28">
        <v>199.5</v>
      </c>
      <c r="G9" s="23">
        <f t="shared" si="6"/>
        <v>1.8550546752956931E-2</v>
      </c>
      <c r="H9" s="28">
        <f t="shared" si="7"/>
        <v>0.59999999999999432</v>
      </c>
      <c r="I9" s="24">
        <f>F9/D9</f>
        <v>0.6054628224582701</v>
      </c>
      <c r="J9" s="24">
        <f t="shared" si="4"/>
        <v>1.0030165912518854</v>
      </c>
      <c r="K9" s="22">
        <f t="shared" si="8"/>
        <v>-341.20000000000005</v>
      </c>
      <c r="L9" s="24">
        <f>F9/B9-100%</f>
        <v>-0.63103384501572046</v>
      </c>
    </row>
    <row r="10" spans="1:16" ht="16.5" hidden="1" customHeight="1" x14ac:dyDescent="0.2">
      <c r="A10" s="51" t="s">
        <v>1</v>
      </c>
      <c r="B10" s="52"/>
      <c r="C10" s="28"/>
      <c r="D10" s="28"/>
      <c r="E10" s="28"/>
      <c r="F10" s="27"/>
      <c r="G10" s="23">
        <f t="shared" si="6"/>
        <v>0</v>
      </c>
      <c r="H10" s="28">
        <f>F10-E10</f>
        <v>0</v>
      </c>
      <c r="I10" s="24" t="e">
        <f t="shared" si="3"/>
        <v>#DIV/0!</v>
      </c>
      <c r="J10" s="24" t="e">
        <f t="shared" si="4"/>
        <v>#DIV/0!</v>
      </c>
      <c r="K10" s="22">
        <f t="shared" ref="K10:K11" si="9">F10-B10</f>
        <v>0</v>
      </c>
      <c r="L10" s="24" t="e">
        <f t="shared" ref="L10:L11" si="10">F10/B10-100%</f>
        <v>#DIV/0!</v>
      </c>
    </row>
    <row r="11" spans="1:16" ht="15" customHeight="1" x14ac:dyDescent="0.2">
      <c r="A11" s="51" t="s">
        <v>14</v>
      </c>
      <c r="B11" s="52">
        <v>0</v>
      </c>
      <c r="C11" s="28">
        <v>2</v>
      </c>
      <c r="D11" s="28">
        <v>2</v>
      </c>
      <c r="E11" s="28">
        <v>0.5</v>
      </c>
      <c r="F11" s="27">
        <v>0.4</v>
      </c>
      <c r="G11" s="23">
        <f t="shared" si="6"/>
        <v>3.7194078702670537E-5</v>
      </c>
      <c r="H11" s="28">
        <f t="shared" si="2"/>
        <v>-9.9999999999999978E-2</v>
      </c>
      <c r="I11" s="24">
        <f t="shared" si="3"/>
        <v>0.2</v>
      </c>
      <c r="J11" s="24">
        <f t="shared" si="4"/>
        <v>0.8</v>
      </c>
      <c r="K11" s="22">
        <f t="shared" si="9"/>
        <v>0.4</v>
      </c>
      <c r="L11" s="24">
        <v>0</v>
      </c>
    </row>
    <row r="12" spans="1:16" s="6" customFormat="1" ht="15" customHeight="1" x14ac:dyDescent="0.2">
      <c r="A12" s="53" t="s">
        <v>2</v>
      </c>
      <c r="B12" s="54">
        <v>194.8</v>
      </c>
      <c r="C12" s="27">
        <v>750</v>
      </c>
      <c r="D12" s="27">
        <v>750</v>
      </c>
      <c r="E12" s="27">
        <v>194.3</v>
      </c>
      <c r="F12" s="27">
        <v>194.3</v>
      </c>
      <c r="G12" s="23">
        <f t="shared" si="6"/>
        <v>1.8067023729822215E-2</v>
      </c>
      <c r="H12" s="28">
        <f t="shared" si="2"/>
        <v>0</v>
      </c>
      <c r="I12" s="24">
        <f t="shared" si="3"/>
        <v>0.25906666666666667</v>
      </c>
      <c r="J12" s="24">
        <f t="shared" si="4"/>
        <v>1</v>
      </c>
      <c r="K12" s="22">
        <f t="shared" si="5"/>
        <v>-0.5</v>
      </c>
      <c r="L12" s="24">
        <f t="shared" ref="L12:L18" si="11">F12/B12-100%</f>
        <v>-2.5667351129363691E-3</v>
      </c>
      <c r="N12" s="78"/>
      <c r="O12" s="78"/>
      <c r="P12" s="78"/>
    </row>
    <row r="13" spans="1:16" ht="15" customHeight="1" x14ac:dyDescent="0.2">
      <c r="A13" s="53" t="s">
        <v>8</v>
      </c>
      <c r="B13" s="54">
        <v>25.8</v>
      </c>
      <c r="C13" s="27">
        <v>46.2</v>
      </c>
      <c r="D13" s="27">
        <v>46.2</v>
      </c>
      <c r="E13" s="27">
        <v>15.2</v>
      </c>
      <c r="F13" s="27">
        <v>15.2</v>
      </c>
      <c r="G13" s="23">
        <f>F13/$F$35</f>
        <v>1.4133749907014803E-3</v>
      </c>
      <c r="H13" s="28">
        <f t="shared" si="2"/>
        <v>0</v>
      </c>
      <c r="I13" s="24">
        <f t="shared" si="3"/>
        <v>0.32900432900432897</v>
      </c>
      <c r="J13" s="24">
        <f t="shared" si="4"/>
        <v>1</v>
      </c>
      <c r="K13" s="22">
        <f t="shared" si="5"/>
        <v>-10.600000000000001</v>
      </c>
      <c r="L13" s="24">
        <f t="shared" si="11"/>
        <v>-0.41085271317829464</v>
      </c>
    </row>
    <row r="14" spans="1:16" ht="29.25" hidden="1" customHeight="1" x14ac:dyDescent="0.2">
      <c r="A14" s="53" t="s">
        <v>16</v>
      </c>
      <c r="B14" s="54">
        <v>0</v>
      </c>
      <c r="C14" s="27">
        <v>0</v>
      </c>
      <c r="D14" s="27">
        <v>0</v>
      </c>
      <c r="E14" s="27">
        <v>0</v>
      </c>
      <c r="F14" s="27">
        <v>0</v>
      </c>
      <c r="G14" s="23">
        <f t="shared" si="6"/>
        <v>0</v>
      </c>
      <c r="H14" s="27">
        <f t="shared" si="2"/>
        <v>0</v>
      </c>
      <c r="I14" s="24" t="e">
        <f t="shared" si="3"/>
        <v>#DIV/0!</v>
      </c>
      <c r="J14" s="24" t="e">
        <f t="shared" si="4"/>
        <v>#DIV/0!</v>
      </c>
      <c r="K14" s="22">
        <f t="shared" si="5"/>
        <v>0</v>
      </c>
      <c r="L14" s="24" t="e">
        <f t="shared" si="11"/>
        <v>#DIV/0!</v>
      </c>
    </row>
    <row r="15" spans="1:16" s="6" customFormat="1" ht="20.100000000000001" hidden="1" customHeight="1" x14ac:dyDescent="0.2">
      <c r="A15" s="53" t="s">
        <v>16</v>
      </c>
      <c r="B15" s="54"/>
      <c r="C15" s="27"/>
      <c r="D15" s="27"/>
      <c r="E15" s="27"/>
      <c r="F15" s="27"/>
      <c r="G15" s="55">
        <f t="shared" ref="G15" si="12">F15/5378</f>
        <v>0</v>
      </c>
      <c r="H15" s="27"/>
      <c r="I15" s="24" t="e">
        <f t="shared" si="3"/>
        <v>#DIV/0!</v>
      </c>
      <c r="J15" s="24" t="e">
        <f t="shared" si="4"/>
        <v>#DIV/0!</v>
      </c>
      <c r="K15" s="22">
        <f t="shared" si="5"/>
        <v>0</v>
      </c>
      <c r="L15" s="24" t="e">
        <f t="shared" si="11"/>
        <v>#DIV/0!</v>
      </c>
    </row>
    <row r="16" spans="1:16" s="14" customFormat="1" ht="15" customHeight="1" x14ac:dyDescent="0.2">
      <c r="A16" s="56" t="s">
        <v>7</v>
      </c>
      <c r="B16" s="46">
        <f>SUM(B17:B24)</f>
        <v>227.3</v>
      </c>
      <c r="C16" s="46">
        <f t="shared" ref="C16:G16" si="13">SUM(C17:C24)</f>
        <v>223.4</v>
      </c>
      <c r="D16" s="46">
        <f t="shared" si="13"/>
        <v>427.9</v>
      </c>
      <c r="E16" s="46">
        <f>SUM(E17:E24)</f>
        <v>122.5</v>
      </c>
      <c r="F16" s="47">
        <f t="shared" si="13"/>
        <v>127</v>
      </c>
      <c r="G16" s="48">
        <f t="shared" si="13"/>
        <v>1.1809119988097897E-2</v>
      </c>
      <c r="H16" s="47">
        <f>F16-E16</f>
        <v>4.5</v>
      </c>
      <c r="I16" s="77">
        <f t="shared" si="3"/>
        <v>0.29679831736387008</v>
      </c>
      <c r="J16" s="77">
        <f t="shared" si="4"/>
        <v>1.036734693877551</v>
      </c>
      <c r="K16" s="50">
        <f t="shared" si="5"/>
        <v>-100.30000000000001</v>
      </c>
      <c r="L16" s="77">
        <f t="shared" si="11"/>
        <v>-0.44126704795424554</v>
      </c>
    </row>
    <row r="17" spans="1:12" s="6" customFormat="1" ht="39" customHeight="1" x14ac:dyDescent="0.2">
      <c r="A17" s="53" t="s">
        <v>23</v>
      </c>
      <c r="B17" s="54">
        <v>49</v>
      </c>
      <c r="C17" s="27">
        <v>98</v>
      </c>
      <c r="D17" s="27">
        <v>98</v>
      </c>
      <c r="E17" s="27">
        <v>32.5</v>
      </c>
      <c r="F17" s="27">
        <v>32.5</v>
      </c>
      <c r="G17" s="23">
        <f t="shared" ref="G17:G24" si="14">F17/$F$35</f>
        <v>3.0220188945919812E-3</v>
      </c>
      <c r="H17" s="28">
        <f>F17-E17</f>
        <v>0</v>
      </c>
      <c r="I17" s="24">
        <f t="shared" ref="I17" si="15">F17/D17</f>
        <v>0.33163265306122447</v>
      </c>
      <c r="J17" s="24">
        <f t="shared" si="4"/>
        <v>1</v>
      </c>
      <c r="K17" s="22">
        <f>F17-B17</f>
        <v>-16.5</v>
      </c>
      <c r="L17" s="24">
        <f t="shared" si="11"/>
        <v>-0.33673469387755106</v>
      </c>
    </row>
    <row r="18" spans="1:12" s="6" customFormat="1" ht="67.5" customHeight="1" x14ac:dyDescent="0.2">
      <c r="A18" s="53" t="s">
        <v>35</v>
      </c>
      <c r="B18" s="54">
        <v>64.3</v>
      </c>
      <c r="C18" s="27">
        <v>125.4</v>
      </c>
      <c r="D18" s="27">
        <v>329.9</v>
      </c>
      <c r="E18" s="27">
        <v>90</v>
      </c>
      <c r="F18" s="27">
        <v>90</v>
      </c>
      <c r="G18" s="55">
        <f t="shared" si="14"/>
        <v>8.3686677081008711E-3</v>
      </c>
      <c r="H18" s="28">
        <f t="shared" ref="H18" si="16">F18-E18</f>
        <v>0</v>
      </c>
      <c r="I18" s="24">
        <f t="shared" ref="I18:I24" si="17">F18/D18</f>
        <v>0.27280994240678996</v>
      </c>
      <c r="J18" s="24">
        <f t="shared" si="4"/>
        <v>1</v>
      </c>
      <c r="K18" s="22">
        <f t="shared" ref="K18" si="18">F18-B18</f>
        <v>25.700000000000003</v>
      </c>
      <c r="L18" s="24">
        <f t="shared" si="11"/>
        <v>0.39968895800933124</v>
      </c>
    </row>
    <row r="19" spans="1:12" s="6" customFormat="1" ht="46.5" hidden="1" customHeight="1" x14ac:dyDescent="0.2">
      <c r="A19" s="57" t="s">
        <v>25</v>
      </c>
      <c r="B19" s="54">
        <v>0</v>
      </c>
      <c r="C19" s="27">
        <v>0</v>
      </c>
      <c r="D19" s="27">
        <v>0</v>
      </c>
      <c r="E19" s="27">
        <v>0</v>
      </c>
      <c r="F19" s="27">
        <v>0</v>
      </c>
      <c r="G19" s="23">
        <f t="shared" si="14"/>
        <v>0</v>
      </c>
      <c r="H19" s="27">
        <f>F19-E19</f>
        <v>0</v>
      </c>
      <c r="I19" s="24" t="e">
        <f t="shared" si="17"/>
        <v>#DIV/0!</v>
      </c>
      <c r="J19" s="77" t="e">
        <f t="shared" si="4"/>
        <v>#DIV/0!</v>
      </c>
      <c r="K19" s="22">
        <f>F19-B19</f>
        <v>0</v>
      </c>
      <c r="L19" s="24" t="e">
        <f t="shared" ref="L19:L23" si="19">F19/B19-100%</f>
        <v>#DIV/0!</v>
      </c>
    </row>
    <row r="20" spans="1:12" ht="30.75" hidden="1" customHeight="1" x14ac:dyDescent="0.2">
      <c r="A20" s="51" t="s">
        <v>15</v>
      </c>
      <c r="B20" s="52"/>
      <c r="C20" s="27"/>
      <c r="D20" s="27"/>
      <c r="E20" s="27"/>
      <c r="F20" s="27"/>
      <c r="G20" s="23">
        <f t="shared" si="14"/>
        <v>0</v>
      </c>
      <c r="H20" s="28">
        <f t="shared" ref="H20" si="20">F20-E20</f>
        <v>0</v>
      </c>
      <c r="I20" s="24" t="e">
        <f t="shared" si="17"/>
        <v>#DIV/0!</v>
      </c>
      <c r="J20" s="77" t="e">
        <f t="shared" si="4"/>
        <v>#DIV/0!</v>
      </c>
      <c r="K20" s="22">
        <f t="shared" ref="K20:K24" si="21">F20-B20</f>
        <v>0</v>
      </c>
      <c r="L20" s="24" t="e">
        <f t="shared" si="19"/>
        <v>#DIV/0!</v>
      </c>
    </row>
    <row r="21" spans="1:12" ht="29.25" customHeight="1" x14ac:dyDescent="0.2">
      <c r="A21" s="51" t="s">
        <v>36</v>
      </c>
      <c r="B21" s="52">
        <v>109</v>
      </c>
      <c r="C21" s="27">
        <v>0</v>
      </c>
      <c r="D21" s="27">
        <v>0</v>
      </c>
      <c r="E21" s="27">
        <v>0</v>
      </c>
      <c r="F21" s="27">
        <v>0</v>
      </c>
      <c r="G21" s="23">
        <f t="shared" si="14"/>
        <v>0</v>
      </c>
      <c r="H21" s="27">
        <f>F21-E21</f>
        <v>0</v>
      </c>
      <c r="I21" s="24">
        <v>0</v>
      </c>
      <c r="J21" s="24">
        <v>0</v>
      </c>
      <c r="K21" s="22">
        <f t="shared" si="21"/>
        <v>-109</v>
      </c>
      <c r="L21" s="24">
        <f t="shared" si="19"/>
        <v>-1</v>
      </c>
    </row>
    <row r="22" spans="1:12" s="5" customFormat="1" ht="24" hidden="1" customHeight="1" x14ac:dyDescent="0.2">
      <c r="A22" s="53" t="s">
        <v>32</v>
      </c>
      <c r="B22" s="54"/>
      <c r="C22" s="27"/>
      <c r="D22" s="27"/>
      <c r="E22" s="27"/>
      <c r="F22" s="27"/>
      <c r="G22" s="23">
        <f t="shared" si="14"/>
        <v>0</v>
      </c>
      <c r="H22" s="27">
        <f>F22-E22</f>
        <v>0</v>
      </c>
      <c r="I22" s="24" t="e">
        <f t="shared" si="17"/>
        <v>#DIV/0!</v>
      </c>
      <c r="J22" s="24" t="e">
        <f t="shared" si="4"/>
        <v>#DIV/0!</v>
      </c>
      <c r="K22" s="22">
        <f t="shared" si="21"/>
        <v>0</v>
      </c>
      <c r="L22" s="24" t="e">
        <f t="shared" si="19"/>
        <v>#DIV/0!</v>
      </c>
    </row>
    <row r="23" spans="1:12" s="5" customFormat="1" ht="24.75" customHeight="1" x14ac:dyDescent="0.2">
      <c r="A23" s="57" t="s">
        <v>26</v>
      </c>
      <c r="B23" s="54">
        <v>-10</v>
      </c>
      <c r="C23" s="27">
        <v>0</v>
      </c>
      <c r="D23" s="27">
        <v>0</v>
      </c>
      <c r="E23" s="27">
        <v>0</v>
      </c>
      <c r="F23" s="27">
        <v>4.5</v>
      </c>
      <c r="G23" s="23">
        <f t="shared" si="14"/>
        <v>4.1843338540504356E-4</v>
      </c>
      <c r="H23" s="28">
        <f t="shared" ref="H23" si="22">F23-E23</f>
        <v>4.5</v>
      </c>
      <c r="I23" s="24">
        <v>0</v>
      </c>
      <c r="J23" s="24">
        <v>0</v>
      </c>
      <c r="K23" s="22">
        <f t="shared" si="21"/>
        <v>14.5</v>
      </c>
      <c r="L23" s="24">
        <f>F23/B23-100%</f>
        <v>-1.45</v>
      </c>
    </row>
    <row r="24" spans="1:12" s="5" customFormat="1" ht="18" customHeight="1" x14ac:dyDescent="0.2">
      <c r="A24" s="53" t="s">
        <v>34</v>
      </c>
      <c r="B24" s="54">
        <v>15</v>
      </c>
      <c r="C24" s="27">
        <v>0</v>
      </c>
      <c r="D24" s="27">
        <v>0</v>
      </c>
      <c r="E24" s="27">
        <v>0</v>
      </c>
      <c r="F24" s="27">
        <v>0</v>
      </c>
      <c r="G24" s="23">
        <f t="shared" si="14"/>
        <v>0</v>
      </c>
      <c r="H24" s="28">
        <f>F24-E24</f>
        <v>0</v>
      </c>
      <c r="I24" s="24">
        <v>0</v>
      </c>
      <c r="J24" s="24">
        <v>0</v>
      </c>
      <c r="K24" s="22">
        <f t="shared" si="21"/>
        <v>-15</v>
      </c>
      <c r="L24" s="24">
        <f>F24/B24-100%</f>
        <v>-1</v>
      </c>
    </row>
    <row r="25" spans="1:12" s="15" customFormat="1" ht="15" customHeight="1" x14ac:dyDescent="0.25">
      <c r="A25" s="56" t="s">
        <v>9</v>
      </c>
      <c r="B25" s="46">
        <f>B6+B16</f>
        <v>1712.2</v>
      </c>
      <c r="C25" s="46">
        <f>C6+C16</f>
        <v>2723.9</v>
      </c>
      <c r="D25" s="46">
        <f>D6+D16</f>
        <v>2928.4</v>
      </c>
      <c r="E25" s="46">
        <f>E6+E16</f>
        <v>1360.7</v>
      </c>
      <c r="F25" s="47">
        <f>F6+F16</f>
        <v>1236.4000000000001</v>
      </c>
      <c r="G25" s="48">
        <f>G16+G6</f>
        <v>0.11496689726995464</v>
      </c>
      <c r="H25" s="47">
        <f>F25-E25</f>
        <v>-124.29999999999995</v>
      </c>
      <c r="I25" s="49">
        <f>F25/D25</f>
        <v>0.42221008059008336</v>
      </c>
      <c r="J25" s="49">
        <f>F25/E25</f>
        <v>0.90864995957962813</v>
      </c>
      <c r="K25" s="50">
        <f t="shared" si="5"/>
        <v>-475.79999999999995</v>
      </c>
      <c r="L25" s="49">
        <f>F25/B25-100%</f>
        <v>-0.27788809718490826</v>
      </c>
    </row>
    <row r="26" spans="1:12" s="5" customFormat="1" ht="0.75" customHeight="1" x14ac:dyDescent="0.2">
      <c r="A26" s="58"/>
      <c r="B26" s="59"/>
      <c r="C26" s="60"/>
      <c r="D26" s="60"/>
      <c r="E26" s="60"/>
      <c r="F26" s="60"/>
      <c r="G26" s="61"/>
      <c r="H26" s="60"/>
      <c r="I26" s="62"/>
      <c r="J26" s="62"/>
      <c r="K26" s="63"/>
      <c r="L26" s="62"/>
    </row>
    <row r="27" spans="1:12" ht="15" customHeight="1" x14ac:dyDescent="0.2">
      <c r="A27" s="64" t="s">
        <v>3</v>
      </c>
      <c r="B27" s="65">
        <f t="shared" ref="B27:G27" si="23">SUM(B28:B34)</f>
        <v>9006.8000000000011</v>
      </c>
      <c r="C27" s="65">
        <f t="shared" si="23"/>
        <v>45539.5</v>
      </c>
      <c r="D27" s="65">
        <f t="shared" ref="D27" si="24">SUM(D28:D34)</f>
        <v>59340.9</v>
      </c>
      <c r="E27" s="65">
        <f>SUM(E28:E34)</f>
        <v>10569.5</v>
      </c>
      <c r="F27" s="65">
        <f t="shared" si="23"/>
        <v>9518</v>
      </c>
      <c r="G27" s="66">
        <f t="shared" si="23"/>
        <v>0.88503310273004532</v>
      </c>
      <c r="H27" s="65">
        <f t="shared" ref="H27:H34" si="25">F27-E27</f>
        <v>-1051.5</v>
      </c>
      <c r="I27" s="67">
        <f t="shared" ref="I27:I34" si="26">F27/D27</f>
        <v>0.16039527543397555</v>
      </c>
      <c r="J27" s="67">
        <f t="shared" ref="J27:J34" si="27">F27/E27</f>
        <v>0.90051563460901651</v>
      </c>
      <c r="K27" s="68">
        <f t="shared" ref="K27:K33" si="28">F27-B27</f>
        <v>511.19999999999891</v>
      </c>
      <c r="L27" s="67">
        <f t="shared" ref="L27:L34" si="29">F27/B27-100%</f>
        <v>5.6757116845050248E-2</v>
      </c>
    </row>
    <row r="28" spans="1:12" s="6" customFormat="1" ht="15" customHeight="1" x14ac:dyDescent="0.2">
      <c r="A28" s="53" t="s">
        <v>10</v>
      </c>
      <c r="B28" s="54">
        <v>5427.6</v>
      </c>
      <c r="C28" s="27">
        <v>11683.8</v>
      </c>
      <c r="D28" s="27">
        <v>11683.8</v>
      </c>
      <c r="E28" s="27">
        <v>5842</v>
      </c>
      <c r="F28" s="27">
        <v>5842</v>
      </c>
      <c r="G28" s="23">
        <f t="shared" ref="G28:G34" si="30">F28/$F$35</f>
        <v>0.54321951945250313</v>
      </c>
      <c r="H28" s="27">
        <f t="shared" si="25"/>
        <v>0</v>
      </c>
      <c r="I28" s="24">
        <f t="shared" si="26"/>
        <v>0.50000855885927531</v>
      </c>
      <c r="J28" s="24">
        <f t="shared" si="27"/>
        <v>1</v>
      </c>
      <c r="K28" s="22">
        <f t="shared" si="28"/>
        <v>414.39999999999964</v>
      </c>
      <c r="L28" s="24">
        <f t="shared" si="29"/>
        <v>7.6350504827179533E-2</v>
      </c>
    </row>
    <row r="29" spans="1:12" s="6" customFormat="1" ht="14.25" customHeight="1" x14ac:dyDescent="0.2">
      <c r="A29" s="53" t="s">
        <v>11</v>
      </c>
      <c r="B29" s="54">
        <v>753.2</v>
      </c>
      <c r="C29" s="27">
        <v>25000</v>
      </c>
      <c r="D29" s="27">
        <v>1719.2</v>
      </c>
      <c r="E29" s="27">
        <v>1719.2</v>
      </c>
      <c r="F29" s="27">
        <v>1719.2</v>
      </c>
      <c r="G29" s="23">
        <f t="shared" si="30"/>
        <v>0.15986015026407796</v>
      </c>
      <c r="H29" s="27">
        <f t="shared" si="25"/>
        <v>0</v>
      </c>
      <c r="I29" s="24">
        <f t="shared" si="26"/>
        <v>1</v>
      </c>
      <c r="J29" s="24">
        <f t="shared" si="27"/>
        <v>1</v>
      </c>
      <c r="K29" s="22">
        <f t="shared" ref="K29" si="31">F29-B29</f>
        <v>966</v>
      </c>
      <c r="L29" s="24">
        <f t="shared" si="29"/>
        <v>1.2825278810408922</v>
      </c>
    </row>
    <row r="30" spans="1:12" s="6" customFormat="1" ht="15" customHeight="1" x14ac:dyDescent="0.2">
      <c r="A30" s="53" t="s">
        <v>12</v>
      </c>
      <c r="B30" s="54">
        <v>408.1</v>
      </c>
      <c r="C30" s="27">
        <v>371.2</v>
      </c>
      <c r="D30" s="27">
        <v>166</v>
      </c>
      <c r="E30" s="27">
        <v>166</v>
      </c>
      <c r="F30" s="27">
        <v>111.3</v>
      </c>
      <c r="G30" s="23">
        <f t="shared" si="30"/>
        <v>1.0349252399018077E-2</v>
      </c>
      <c r="H30" s="27">
        <f t="shared" si="25"/>
        <v>-54.7</v>
      </c>
      <c r="I30" s="24">
        <f t="shared" si="26"/>
        <v>0.67048192771084336</v>
      </c>
      <c r="J30" s="24">
        <f t="shared" si="27"/>
        <v>0.67048192771084336</v>
      </c>
      <c r="K30" s="22">
        <f t="shared" si="28"/>
        <v>-296.8</v>
      </c>
      <c r="L30" s="24">
        <f t="shared" si="29"/>
        <v>-0.72727272727272729</v>
      </c>
    </row>
    <row r="31" spans="1:12" s="6" customFormat="1" ht="15" customHeight="1" x14ac:dyDescent="0.2">
      <c r="A31" s="53" t="s">
        <v>13</v>
      </c>
      <c r="B31" s="54">
        <v>2433.1999999999998</v>
      </c>
      <c r="C31" s="27">
        <v>8484.5</v>
      </c>
      <c r="D31" s="27">
        <v>45767.3</v>
      </c>
      <c r="E31" s="27">
        <v>2837.7</v>
      </c>
      <c r="F31" s="27">
        <v>1845.5</v>
      </c>
      <c r="G31" s="23">
        <f t="shared" si="30"/>
        <v>0.17160418061444618</v>
      </c>
      <c r="H31" s="27">
        <f t="shared" si="25"/>
        <v>-992.19999999999982</v>
      </c>
      <c r="I31" s="24">
        <f t="shared" si="26"/>
        <v>4.0323549783360606E-2</v>
      </c>
      <c r="J31" s="24">
        <f t="shared" si="27"/>
        <v>0.65035063607851429</v>
      </c>
      <c r="K31" s="22">
        <f t="shared" si="28"/>
        <v>-587.69999999999982</v>
      </c>
      <c r="L31" s="24">
        <f t="shared" si="29"/>
        <v>-0.24153378267302317</v>
      </c>
    </row>
    <row r="32" spans="1:12" s="26" customFormat="1" ht="21.75" customHeight="1" x14ac:dyDescent="0.2">
      <c r="A32" s="69" t="s">
        <v>19</v>
      </c>
      <c r="B32" s="29">
        <v>8.5</v>
      </c>
      <c r="C32" s="29">
        <v>0</v>
      </c>
      <c r="D32" s="29">
        <v>4.5999999999999996</v>
      </c>
      <c r="E32" s="29">
        <v>4.5999999999999996</v>
      </c>
      <c r="F32" s="29">
        <v>0</v>
      </c>
      <c r="G32" s="23">
        <f t="shared" si="30"/>
        <v>0</v>
      </c>
      <c r="H32" s="27">
        <f t="shared" si="25"/>
        <v>-4.5999999999999996</v>
      </c>
      <c r="I32" s="24">
        <f t="shared" si="26"/>
        <v>0</v>
      </c>
      <c r="J32" s="24">
        <f t="shared" si="27"/>
        <v>0</v>
      </c>
      <c r="K32" s="22">
        <f t="shared" si="28"/>
        <v>-8.5</v>
      </c>
      <c r="L32" s="24">
        <f t="shared" si="29"/>
        <v>-1</v>
      </c>
    </row>
    <row r="33" spans="1:12" s="26" customFormat="1" ht="51" customHeight="1" x14ac:dyDescent="0.2">
      <c r="A33" s="70" t="s">
        <v>31</v>
      </c>
      <c r="B33" s="29">
        <v>2.2000000000000002</v>
      </c>
      <c r="C33" s="29">
        <v>0</v>
      </c>
      <c r="D33" s="29">
        <v>0</v>
      </c>
      <c r="E33" s="29">
        <v>0</v>
      </c>
      <c r="F33" s="29">
        <v>0</v>
      </c>
      <c r="G33" s="23">
        <f t="shared" si="30"/>
        <v>0</v>
      </c>
      <c r="H33" s="29">
        <f t="shared" si="25"/>
        <v>0</v>
      </c>
      <c r="I33" s="24">
        <v>0</v>
      </c>
      <c r="J33" s="24">
        <v>0</v>
      </c>
      <c r="K33" s="22">
        <f t="shared" si="28"/>
        <v>-2.2000000000000002</v>
      </c>
      <c r="L33" s="24">
        <f t="shared" si="29"/>
        <v>-1</v>
      </c>
    </row>
    <row r="34" spans="1:12" s="6" customFormat="1" ht="40.5" customHeight="1" x14ac:dyDescent="0.2">
      <c r="A34" s="53" t="s">
        <v>18</v>
      </c>
      <c r="B34" s="29">
        <v>-26</v>
      </c>
      <c r="C34" s="27">
        <v>0</v>
      </c>
      <c r="D34" s="27">
        <v>0</v>
      </c>
      <c r="E34" s="27">
        <v>0</v>
      </c>
      <c r="F34" s="27">
        <v>0</v>
      </c>
      <c r="G34" s="23">
        <f t="shared" si="30"/>
        <v>0</v>
      </c>
      <c r="H34" s="27">
        <f t="shared" si="25"/>
        <v>0</v>
      </c>
      <c r="I34" s="24">
        <v>0</v>
      </c>
      <c r="J34" s="24">
        <v>0</v>
      </c>
      <c r="K34" s="22">
        <f t="shared" ref="K34" si="32">F34-B34</f>
        <v>26</v>
      </c>
      <c r="L34" s="24">
        <f t="shared" si="29"/>
        <v>-1</v>
      </c>
    </row>
    <row r="35" spans="1:12" ht="15.95" customHeight="1" x14ac:dyDescent="0.2">
      <c r="A35" s="71" t="s">
        <v>4</v>
      </c>
      <c r="B35" s="72">
        <f>B25+B27</f>
        <v>10719.000000000002</v>
      </c>
      <c r="C35" s="72">
        <f>C25+C27</f>
        <v>48263.4</v>
      </c>
      <c r="D35" s="72">
        <f>D25+D27</f>
        <v>62269.3</v>
      </c>
      <c r="E35" s="72">
        <f>E25+E27</f>
        <v>11930.2</v>
      </c>
      <c r="F35" s="73">
        <f>F25+F27</f>
        <v>10754.4</v>
      </c>
      <c r="G35" s="74">
        <f>G27+G25</f>
        <v>1</v>
      </c>
      <c r="H35" s="72">
        <f>F35-E35</f>
        <v>-1175.8000000000011</v>
      </c>
      <c r="I35" s="75">
        <f>F35/D35</f>
        <v>0.17270789939825884</v>
      </c>
      <c r="J35" s="75">
        <f>F35/E35</f>
        <v>0.90144339575195709</v>
      </c>
      <c r="K35" s="73">
        <f>F35-B35</f>
        <v>35.399999999997817</v>
      </c>
      <c r="L35" s="75">
        <f>F35/B35-100%</f>
        <v>3.3025468793728141E-3</v>
      </c>
    </row>
    <row r="36" spans="1:12" x14ac:dyDescent="0.2">
      <c r="A36" s="16"/>
      <c r="B36" s="17"/>
      <c r="C36" s="17"/>
      <c r="D36" s="18"/>
      <c r="E36" s="18"/>
      <c r="F36" s="18"/>
      <c r="G36" s="19"/>
      <c r="H36" s="19"/>
      <c r="I36" s="19"/>
      <c r="J36" s="18"/>
      <c r="K36" s="18"/>
      <c r="L36" s="21"/>
    </row>
    <row r="37" spans="1:12" ht="13.5" hidden="1" thickBot="1" x14ac:dyDescent="0.25">
      <c r="A37" s="42" t="s">
        <v>27</v>
      </c>
      <c r="B37" s="31">
        <v>11831.4</v>
      </c>
      <c r="C37" s="32">
        <v>26413.200000000001</v>
      </c>
      <c r="D37" s="32">
        <v>26680.400000000005</v>
      </c>
      <c r="E37" s="32"/>
      <c r="F37" s="32"/>
      <c r="G37" s="33" t="s">
        <v>29</v>
      </c>
      <c r="H37" s="36">
        <v>-2892.2000000000007</v>
      </c>
      <c r="I37" s="37">
        <v>0.36050808833450765</v>
      </c>
      <c r="J37" s="37">
        <v>0.76882188846347521</v>
      </c>
      <c r="K37" s="38">
        <v>-2212.8999999999996</v>
      </c>
      <c r="L37" s="39">
        <v>-0.18703619182852405</v>
      </c>
    </row>
    <row r="38" spans="1:12" ht="13.5" hidden="1" thickBot="1" x14ac:dyDescent="0.25">
      <c r="A38" s="34" t="s">
        <v>28</v>
      </c>
      <c r="B38" s="35">
        <f>B35-B37</f>
        <v>-1112.3999999999978</v>
      </c>
      <c r="C38" s="35">
        <f t="shared" ref="C38:D38" si="33">C35-C37</f>
        <v>21850.2</v>
      </c>
      <c r="D38" s="35">
        <f t="shared" si="33"/>
        <v>35588.899999999994</v>
      </c>
      <c r="E38" s="35"/>
      <c r="F38" s="35"/>
      <c r="G38" s="30" t="s">
        <v>29</v>
      </c>
      <c r="H38" s="41" t="s">
        <v>29</v>
      </c>
      <c r="I38" s="41" t="s">
        <v>29</v>
      </c>
      <c r="J38" s="41" t="s">
        <v>29</v>
      </c>
      <c r="K38" s="41" t="s">
        <v>29</v>
      </c>
      <c r="L38" s="40" t="s">
        <v>29</v>
      </c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59055118110236227" top="0.23622047244094491" bottom="0" header="0" footer="0.118110236220472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Прялухина Лариса Федоровна</cp:lastModifiedBy>
  <cp:lastPrinted>2020-09-07T06:57:26Z</cp:lastPrinted>
  <dcterms:created xsi:type="dcterms:W3CDTF">2007-02-19T15:18:48Z</dcterms:created>
  <dcterms:modified xsi:type="dcterms:W3CDTF">2020-09-07T07:02:35Z</dcterms:modified>
</cp:coreProperties>
</file>