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9440" windowHeight="9060"/>
  </bookViews>
  <sheets>
    <sheet name="Табл.1 РПр" sheetId="2" r:id="rId1"/>
    <sheet name="Лист1" sheetId="3" r:id="rId2"/>
  </sheets>
  <definedNames>
    <definedName name="_xlnm.Print_Area" localSheetId="0">'Табл.1 РПр'!$A$1:$M$50</definedName>
  </definedNames>
  <calcPr calcId="144525"/>
</workbook>
</file>

<file path=xl/calcChain.xml><?xml version="1.0" encoding="utf-8"?>
<calcChain xmlns="http://schemas.openxmlformats.org/spreadsheetml/2006/main">
  <c r="M39" i="2" l="1"/>
  <c r="M40" i="2"/>
  <c r="M41" i="2"/>
  <c r="M37" i="2"/>
  <c r="M38" i="2"/>
  <c r="M36" i="2" l="1"/>
  <c r="M34" i="2"/>
  <c r="M33" i="2"/>
  <c r="M25" i="2"/>
  <c r="M15" i="2"/>
  <c r="D48" i="2" l="1"/>
  <c r="J33" i="2" l="1"/>
  <c r="M50" i="2" l="1"/>
  <c r="M27" i="2"/>
  <c r="M28" i="2"/>
  <c r="M22" i="2"/>
  <c r="M23" i="2"/>
  <c r="K25" i="2"/>
  <c r="K22" i="2"/>
  <c r="K23" i="2"/>
  <c r="K50" i="2" l="1"/>
  <c r="J50" i="2"/>
  <c r="K39" i="2"/>
  <c r="K40" i="2"/>
  <c r="K41" i="2"/>
  <c r="K37" i="2"/>
  <c r="K36" i="2"/>
  <c r="J36" i="2"/>
  <c r="K29" i="2"/>
  <c r="K27" i="2"/>
  <c r="K28" i="2"/>
  <c r="L24" i="2"/>
  <c r="J24" i="2"/>
  <c r="I24" i="2"/>
  <c r="K16" i="2"/>
  <c r="J25" i="2" l="1"/>
  <c r="E10" i="2" l="1"/>
  <c r="L25" i="2" l="1"/>
  <c r="L15" i="2"/>
  <c r="L16" i="2"/>
  <c r="M20" i="2" l="1"/>
  <c r="M31" i="2" l="1"/>
  <c r="K33" i="2"/>
  <c r="M55" i="2"/>
  <c r="J30" i="2"/>
  <c r="M11" i="2" l="1"/>
  <c r="M45" i="2"/>
  <c r="K30" i="2"/>
  <c r="K31" i="2"/>
  <c r="J27" i="2"/>
  <c r="K45" i="2"/>
  <c r="J45" i="2"/>
  <c r="K13" i="2" l="1"/>
  <c r="K14" i="2"/>
  <c r="J13" i="2"/>
  <c r="J14" i="2"/>
  <c r="J15" i="2"/>
  <c r="J16" i="2"/>
  <c r="J17" i="2"/>
  <c r="M14" i="2" l="1"/>
  <c r="M13" i="2"/>
  <c r="I55" i="2"/>
  <c r="I50" i="2"/>
  <c r="I49" i="2"/>
  <c r="I33" i="2"/>
  <c r="I34" i="2"/>
  <c r="I35" i="2"/>
  <c r="I36" i="2"/>
  <c r="I23" i="2"/>
  <c r="D26" i="2" l="1"/>
  <c r="E26" i="2"/>
  <c r="G26" i="2"/>
  <c r="F10" i="2"/>
  <c r="F54" i="2"/>
  <c r="F48" i="2"/>
  <c r="F44" i="2"/>
  <c r="F32" i="2"/>
  <c r="F21" i="2"/>
  <c r="F26" i="2"/>
  <c r="C26" i="2"/>
  <c r="D44" i="2"/>
  <c r="D32" i="2"/>
  <c r="D10" i="2"/>
  <c r="D54" i="2"/>
  <c r="L27" i="2"/>
  <c r="J29" i="2"/>
  <c r="I27" i="2"/>
  <c r="K34" i="2"/>
  <c r="J28" i="2"/>
  <c r="L46" i="2"/>
  <c r="M46" i="2"/>
  <c r="J46" i="2"/>
  <c r="K46" i="2"/>
  <c r="J41" i="2"/>
  <c r="M26" i="2" l="1"/>
  <c r="K26" i="2"/>
  <c r="L55" i="2"/>
  <c r="K55" i="2"/>
  <c r="J55" i="2"/>
  <c r="M49" i="2"/>
  <c r="L49" i="2"/>
  <c r="K49" i="2"/>
  <c r="J49" i="2"/>
  <c r="L12" i="2"/>
  <c r="I12" i="2"/>
  <c r="I13" i="2"/>
  <c r="I14" i="2"/>
  <c r="I15" i="2"/>
  <c r="I16" i="2"/>
  <c r="L41" i="2"/>
  <c r="L33" i="2"/>
  <c r="L28" i="2"/>
  <c r="L23" i="2"/>
  <c r="J23" i="2"/>
  <c r="L13" i="2"/>
  <c r="L34" i="2"/>
  <c r="J34" i="2"/>
  <c r="I28" i="2"/>
  <c r="I20" i="2"/>
  <c r="J26" i="2" l="1"/>
  <c r="L26" i="2"/>
  <c r="I26" i="2"/>
  <c r="L29" i="2"/>
  <c r="L20" i="2"/>
  <c r="K20" i="2"/>
  <c r="J20" i="2"/>
  <c r="I29" i="2"/>
  <c r="G54" i="2" l="1"/>
  <c r="E54" i="2"/>
  <c r="C54" i="2"/>
  <c r="M53" i="2"/>
  <c r="L53" i="2"/>
  <c r="K53" i="2"/>
  <c r="J53" i="2"/>
  <c r="I53" i="2"/>
  <c r="M52" i="2"/>
  <c r="L52" i="2"/>
  <c r="K52" i="2"/>
  <c r="J52" i="2"/>
  <c r="I52" i="2"/>
  <c r="L51" i="2"/>
  <c r="I51" i="2"/>
  <c r="L50" i="2"/>
  <c r="G48" i="2"/>
  <c r="E48" i="2"/>
  <c r="C48" i="2"/>
  <c r="M47" i="2"/>
  <c r="L47" i="2"/>
  <c r="K47" i="2"/>
  <c r="J47" i="2"/>
  <c r="I47" i="2"/>
  <c r="I46" i="2"/>
  <c r="L45" i="2"/>
  <c r="I45" i="2"/>
  <c r="G44" i="2"/>
  <c r="E44" i="2"/>
  <c r="C44" i="2"/>
  <c r="M43" i="2"/>
  <c r="L43" i="2"/>
  <c r="K43" i="2"/>
  <c r="J43" i="2"/>
  <c r="I43" i="2"/>
  <c r="M42" i="2"/>
  <c r="L42" i="2"/>
  <c r="K42" i="2"/>
  <c r="J42" i="2"/>
  <c r="I42" i="2"/>
  <c r="I41" i="2"/>
  <c r="L40" i="2"/>
  <c r="J40" i="2"/>
  <c r="I40" i="2"/>
  <c r="L39" i="2"/>
  <c r="J39" i="2"/>
  <c r="I39" i="2"/>
  <c r="G38" i="2"/>
  <c r="F38" i="2"/>
  <c r="E38" i="2"/>
  <c r="D38" i="2"/>
  <c r="C38" i="2"/>
  <c r="J37" i="2"/>
  <c r="L36" i="2"/>
  <c r="M35" i="2"/>
  <c r="L35" i="2"/>
  <c r="K35" i="2"/>
  <c r="J35" i="2"/>
  <c r="G32" i="2"/>
  <c r="E32" i="2"/>
  <c r="C32" i="2"/>
  <c r="L31" i="2"/>
  <c r="J31" i="2"/>
  <c r="I31" i="2"/>
  <c r="L30" i="2"/>
  <c r="I30" i="2"/>
  <c r="I25" i="2"/>
  <c r="L22" i="2"/>
  <c r="I22" i="2"/>
  <c r="G21" i="2"/>
  <c r="K21" i="2" s="1"/>
  <c r="E21" i="2"/>
  <c r="D21" i="2"/>
  <c r="C21" i="2"/>
  <c r="G19" i="2"/>
  <c r="F19" i="2"/>
  <c r="E19" i="2"/>
  <c r="D19" i="2"/>
  <c r="C19" i="2"/>
  <c r="M18" i="2"/>
  <c r="L18" i="2"/>
  <c r="K18" i="2"/>
  <c r="J18" i="2"/>
  <c r="I18" i="2"/>
  <c r="M17" i="2"/>
  <c r="L17" i="2"/>
  <c r="K17" i="2"/>
  <c r="I17" i="2"/>
  <c r="L14" i="2"/>
  <c r="L11" i="2"/>
  <c r="K11" i="2"/>
  <c r="J11" i="2"/>
  <c r="I11" i="2"/>
  <c r="G10" i="2"/>
  <c r="C10" i="2"/>
  <c r="M21" i="2" l="1"/>
  <c r="K38" i="2"/>
  <c r="M19" i="2"/>
  <c r="J44" i="2"/>
  <c r="K44" i="2"/>
  <c r="C8" i="2"/>
  <c r="D8" i="2"/>
  <c r="F8" i="2"/>
  <c r="L38" i="2"/>
  <c r="J38" i="2"/>
  <c r="L54" i="2"/>
  <c r="J54" i="2"/>
  <c r="K54" i="2"/>
  <c r="K19" i="2"/>
  <c r="J19" i="2"/>
  <c r="L19" i="2"/>
  <c r="I54" i="2"/>
  <c r="L48" i="2"/>
  <c r="I48" i="2"/>
  <c r="G8" i="2"/>
  <c r="I19" i="2"/>
  <c r="J10" i="2"/>
  <c r="M10" i="2"/>
  <c r="L10" i="2" s="1"/>
  <c r="I10" i="2"/>
  <c r="M48" i="2"/>
  <c r="M32" i="2"/>
  <c r="L21" i="2"/>
  <c r="J21" i="2"/>
  <c r="L32" i="2"/>
  <c r="K48" i="2"/>
  <c r="J48" i="2" s="1"/>
  <c r="I21" i="2"/>
  <c r="K32" i="2"/>
  <c r="K10" i="2"/>
  <c r="I32" i="2"/>
  <c r="L44" i="2"/>
  <c r="I44" i="2"/>
  <c r="E8" i="2"/>
  <c r="J32" i="2"/>
  <c r="H27" i="2" l="1"/>
  <c r="H24" i="2"/>
  <c r="H45" i="2"/>
  <c r="H37" i="2"/>
  <c r="H11" i="2"/>
  <c r="H12" i="2"/>
  <c r="H14" i="2"/>
  <c r="H20" i="2"/>
  <c r="H19" i="2" s="1"/>
  <c r="H13" i="2"/>
  <c r="H22" i="2"/>
  <c r="H31" i="2"/>
  <c r="H28" i="2"/>
  <c r="H36" i="2"/>
  <c r="J8" i="2"/>
  <c r="H40" i="2"/>
  <c r="H18" i="2"/>
  <c r="H30" i="2"/>
  <c r="H47" i="2"/>
  <c r="M8" i="2"/>
  <c r="H49" i="2"/>
  <c r="H16" i="2"/>
  <c r="H35" i="2"/>
  <c r="H34" i="2"/>
  <c r="H55" i="2"/>
  <c r="H54" i="2" s="1"/>
  <c r="H43" i="2"/>
  <c r="H53" i="2"/>
  <c r="H52" i="2"/>
  <c r="H29" i="2"/>
  <c r="H25" i="2"/>
  <c r="H50" i="2"/>
  <c r="H39" i="2"/>
  <c r="H51" i="2"/>
  <c r="H41" i="2"/>
  <c r="H15" i="2"/>
  <c r="H42" i="2"/>
  <c r="H17" i="2"/>
  <c r="H33" i="2"/>
  <c r="H23" i="2"/>
  <c r="H46" i="2"/>
  <c r="I8" i="2"/>
  <c r="K8" i="2"/>
  <c r="I38" i="2"/>
  <c r="L8" i="2"/>
  <c r="H26" i="2" l="1"/>
  <c r="H21" i="2"/>
  <c r="H10" i="2"/>
  <c r="H32" i="2"/>
  <c r="H38" i="2"/>
  <c r="H48" i="2"/>
  <c r="H44" i="2"/>
  <c r="H8" i="2" l="1"/>
</calcChain>
</file>

<file path=xl/sharedStrings.xml><?xml version="1.0" encoding="utf-8"?>
<sst xmlns="http://schemas.openxmlformats.org/spreadsheetml/2006/main" count="103" uniqueCount="100">
  <si>
    <t>Всего</t>
  </si>
  <si>
    <t>в том числе:</t>
  </si>
  <si>
    <t>Резервные фонды</t>
  </si>
  <si>
    <t>Другие общегосударственные вопросы</t>
  </si>
  <si>
    <t>Органы внутренних дел</t>
  </si>
  <si>
    <t>Обеспечение пожарной безопасности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</si>
  <si>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</si>
  <si>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</si>
  <si>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</si>
  <si>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</si>
  <si>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</si>
  <si>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Пенсионное обеспечение</t>
  </si>
  <si>
    <t>Социальное обеспечение населения</t>
  </si>
  <si>
    <t>Физическая культура</t>
  </si>
  <si>
    <t>сумма</t>
  </si>
  <si>
    <t>Общегосударственные вопросы</t>
  </si>
  <si>
    <t>Национальная оборона</t>
  </si>
  <si>
    <t>Национальная безопастность и правоохранительная деятельность</t>
  </si>
  <si>
    <t>Национальная экономика</t>
  </si>
  <si>
    <t>Транспорт</t>
  </si>
  <si>
    <t>Жилищно-коммунальное хозяйство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</si>
  <si>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</si>
  <si>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</si>
  <si>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</si>
  <si>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</si>
  <si>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Культура, кинематография</t>
  </si>
  <si>
    <t>Социальная политика</t>
  </si>
  <si>
    <t>Охрана семьи и детства</t>
  </si>
  <si>
    <t>Физическая культура и спорт</t>
  </si>
  <si>
    <t>Доля в сумме расходов, %</t>
  </si>
  <si>
    <t>-</t>
  </si>
  <si>
    <t>Раздел, подраздел</t>
  </si>
  <si>
    <t>01 00</t>
  </si>
  <si>
    <t>02 00</t>
  </si>
  <si>
    <t>03 00</t>
  </si>
  <si>
    <t>04 00</t>
  </si>
  <si>
    <t xml:space="preserve"> 05 00</t>
  </si>
  <si>
    <t>07 00</t>
  </si>
  <si>
    <t>08 00</t>
  </si>
  <si>
    <t>10 00</t>
  </si>
  <si>
    <t>11 00</t>
  </si>
  <si>
    <t>СРАВНИТЕЛЬНАЯ ТАБЛИЦА ПО РАСХОДАМ БЮДЖЕТА В РАЗРЕЗЕ РАЗДЕЛОВ, ПОДРАЗДЕЛОВ</t>
  </si>
  <si>
    <t>Мобилизация и вневойсковая подготовка</t>
  </si>
  <si>
    <t>темп прироста</t>
  </si>
  <si>
    <t>1004</t>
  </si>
  <si>
    <t>Молодежная политика и оздоровление детей</t>
  </si>
  <si>
    <t>Функционирование высшего должностного лица муниципального образования (Главы МО)</t>
  </si>
  <si>
    <t>Функционирование местной администрации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</si>
  <si>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</si>
  <si>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</si>
  <si>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Обеспечение проведения выборов и референдумов</t>
  </si>
  <si>
    <t>0302</t>
  </si>
  <si>
    <t>0701</t>
  </si>
  <si>
    <t>0702</t>
  </si>
  <si>
    <t>0709</t>
  </si>
  <si>
    <t xml:space="preserve">Другие вопросы в области культуры, кинематографии
</t>
  </si>
  <si>
    <t>Другие вопросы в области социальной политики</t>
  </si>
  <si>
    <t>1006</t>
  </si>
  <si>
    <t>Функционирование  представительных органов муниципальных образований</t>
  </si>
  <si>
    <t>Обеспечение деятельности финансовых органов и органов финансового (финансово-бюджетного) надзора</t>
  </si>
  <si>
    <t>(тыс.рублей)</t>
  </si>
  <si>
    <t>01 02</t>
  </si>
  <si>
    <t>01 04</t>
  </si>
  <si>
    <t>01 06</t>
  </si>
  <si>
    <t>01 13</t>
  </si>
  <si>
    <t>02 03</t>
  </si>
  <si>
    <t>03 09</t>
  </si>
  <si>
    <t>03 10</t>
  </si>
  <si>
    <t>04 08</t>
  </si>
  <si>
    <t>05 01</t>
  </si>
  <si>
    <t>05 02</t>
  </si>
  <si>
    <t>05 03</t>
  </si>
  <si>
    <t>08 01</t>
  </si>
  <si>
    <t>08 04</t>
  </si>
  <si>
    <t>10 01</t>
  </si>
  <si>
    <t>10 03</t>
  </si>
  <si>
    <t>11 01</t>
  </si>
  <si>
    <t>07 07</t>
  </si>
  <si>
    <t>05 05</t>
  </si>
  <si>
    <t>01 11</t>
  </si>
  <si>
    <t>01 07</t>
  </si>
  <si>
    <t>01 03</t>
  </si>
  <si>
    <t>04 09</t>
  </si>
  <si>
    <t>04 05</t>
  </si>
  <si>
    <t>Сельское хозяйство и рыболовство</t>
  </si>
  <si>
    <t>04 12</t>
  </si>
  <si>
    <t>Другие вопросы в области национальной экономики</t>
  </si>
  <si>
    <t>03 14</t>
  </si>
  <si>
    <t>Другие вопросы в области нацбезопасности и правоохранительной деятельности</t>
  </si>
  <si>
    <t>ПРИЛОЖЕНИЕ № 2 к заключению по отчету об исполнении бюджета МО "Юшарский сельсовет" НАО за полугодие 2020 года</t>
  </si>
  <si>
    <t>Кассовое исполнение за полугодие 2019 года</t>
  </si>
  <si>
    <t>Бюджетные назначения на 2020 год (реш. от 26.12.2019  № 3)</t>
  </si>
  <si>
    <t>Уточненные бюджетные назначения на 2020 год (бюджетная роспись)</t>
  </si>
  <si>
    <t>Уточненный план  на полугодие 2020 года (ф.0503117)</t>
  </si>
  <si>
    <t>Кассовое исполнение за полугодие 2020 года (ф.0503117)</t>
  </si>
  <si>
    <t xml:space="preserve">Отклонение  показателей  исполнения бюджета за полугодие 2020 года относительно уточненных бюджетных назначений на полугодие 2020 года, тыс.руб.  </t>
  </si>
  <si>
    <t>Исполнение бюджета за полугодие 2020 года относительно уточненных бюджетных назначений</t>
  </si>
  <si>
    <t>на 2020 год, %</t>
  </si>
  <si>
    <t>на полугодие 2020 года, %</t>
  </si>
  <si>
    <t>Отклонение показателей исполнения бюджета за полугодие 2020 года относительно полугодия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</si>
</sst>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%"/>
    <numFmt numFmtId="165" formatCode="#,##0.0"/>
    <numFmt numFmtId="166" formatCode="#,##0.0_ ;\-#,##0.0\ "/>
    <numFmt numFmtId="167" formatCode="#,##0.0_р_.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3" borderId="0" xfId="0" applyFill="1" applyBorder="1"/>
    <xf numFmtId="0" fontId="0" fillId="0" borderId="0" xfId="0" applyFill="1" applyBorder="1"/>
    <xf numFmtId="0" fontId="0" fillId="0" borderId="0" xfId="0" applyAlignment="1">
      <alignment wrapText="1"/>
    </xf>
    <xf numFmtId="0" fontId="12" fillId="0" borderId="0" xfId="0" applyFont="1"/>
    <xf numFmtId="164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49" fontId="4" fillId="6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4" borderId="0" xfId="0" applyFill="1" applyBorder="1"/>
    <xf numFmtId="164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6" borderId="1" xfId="0" applyNumberFormat="1" applyFont="1" applyFill="1" applyBorder="1" applyAlignment="1">
      <alignment horizontal="center" vertical="center"/>
    </xf>
    <xf numFmtId="164" fontId="14" fillId="6" borderId="1" xfId="0" applyNumberFormat="1" applyFont="1" applyFill="1" applyBorder="1" applyAlignment="1">
      <alignment horizontal="center" vertical="center"/>
    </xf>
    <xf numFmtId="0" fontId="13" fillId="4" borderId="0" xfId="0" applyFont="1" applyFill="1" applyBorder="1"/>
    <xf numFmtId="0" fontId="13" fillId="6" borderId="0" xfId="0" applyFont="1" applyFill="1" applyBorder="1"/>
    <xf numFmtId="0" fontId="13" fillId="6" borderId="0" xfId="0" applyFont="1" applyFill="1"/>
    <xf numFmtId="0" fontId="13" fillId="3" borderId="0" xfId="0" applyFont="1" applyFill="1" applyBorder="1"/>
    <xf numFmtId="0" fontId="13" fillId="3" borderId="0" xfId="0" applyFont="1" applyFill="1"/>
    <xf numFmtId="0" fontId="13" fillId="2" borderId="0" xfId="0" applyFont="1" applyFill="1"/>
    <xf numFmtId="0" fontId="7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166" fontId="14" fillId="6" borderId="1" xfId="2" applyNumberFormat="1" applyFont="1" applyFill="1" applyBorder="1" applyAlignment="1">
      <alignment horizontal="right" vertical="center"/>
    </xf>
    <xf numFmtId="166" fontId="2" fillId="0" borderId="1" xfId="2" applyNumberFormat="1" applyFont="1" applyBorder="1" applyAlignment="1">
      <alignment horizontal="right" vertical="center"/>
    </xf>
    <xf numFmtId="164" fontId="14" fillId="6" borderId="1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5" fontId="14" fillId="6" borderId="1" xfId="0" applyNumberFormat="1" applyFont="1" applyFill="1" applyBorder="1" applyAlignment="1" applyProtection="1">
      <alignment horizontal="right" vertical="center" wrapText="1"/>
      <protection locked="0"/>
    </xf>
    <xf numFmtId="165" fontId="2" fillId="0" borderId="1" xfId="0" applyNumberFormat="1" applyFont="1" applyBorder="1" applyAlignment="1" applyProtection="1">
      <alignment horizontal="right" vertical="center" wrapText="1"/>
      <protection locked="0"/>
    </xf>
    <xf numFmtId="165" fontId="2" fillId="0" borderId="1" xfId="2" applyNumberFormat="1" applyFont="1" applyBorder="1" applyAlignment="1" applyProtection="1">
      <alignment horizontal="right" vertical="center" wrapText="1"/>
      <protection locked="0"/>
    </xf>
    <xf numFmtId="164" fontId="2" fillId="0" borderId="1" xfId="0" applyNumberFormat="1" applyFont="1" applyBorder="1" applyAlignment="1" applyProtection="1">
      <alignment horizontal="right" vertical="center" wrapText="1"/>
      <protection locked="0"/>
    </xf>
    <xf numFmtId="166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14" fillId="6" borderId="1" xfId="0" applyNumberFormat="1" applyFont="1" applyFill="1" applyBorder="1" applyAlignment="1" applyProtection="1">
      <alignment horizontal="right" vertical="center" wrapText="1"/>
      <protection locked="0"/>
    </xf>
    <xf numFmtId="166" fontId="14" fillId="6" borderId="1" xfId="0" applyNumberFormat="1" applyFont="1" applyFill="1" applyBorder="1" applyAlignment="1">
      <alignment horizontal="right" vertical="center"/>
    </xf>
    <xf numFmtId="164" fontId="14" fillId="6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166" fontId="14" fillId="6" borderId="1" xfId="2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166" fontId="14" fillId="5" borderId="1" xfId="2" applyNumberFormat="1" applyFont="1" applyFill="1" applyBorder="1" applyAlignment="1" applyProtection="1">
      <alignment horizontal="center" vertical="center"/>
      <protection locked="0"/>
    </xf>
    <xf numFmtId="164" fontId="14" fillId="5" borderId="1" xfId="1" applyNumberFormat="1" applyFont="1" applyFill="1" applyBorder="1" applyAlignment="1" applyProtection="1">
      <alignment horizontal="center" vertical="center"/>
      <protection locked="0"/>
    </xf>
    <xf numFmtId="165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5" borderId="1" xfId="0" applyNumberFormat="1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/>
    </xf>
    <xf numFmtId="166" fontId="2" fillId="5" borderId="1" xfId="2" applyNumberFormat="1" applyFont="1" applyFill="1" applyBorder="1" applyAlignment="1">
      <alignment horizontal="center" vertical="center"/>
    </xf>
    <xf numFmtId="166" fontId="2" fillId="5" borderId="1" xfId="2" applyNumberFormat="1" applyFont="1" applyFill="1" applyBorder="1" applyAlignment="1" applyProtection="1">
      <alignment horizontal="center" vertical="center"/>
      <protection locked="0"/>
    </xf>
    <xf numFmtId="164" fontId="2" fillId="5" borderId="1" xfId="2" applyNumberFormat="1" applyFont="1" applyFill="1" applyBorder="1" applyAlignment="1" applyProtection="1">
      <alignment horizontal="center" vertical="center" wrapText="1"/>
      <protection locked="0"/>
    </xf>
    <xf numFmtId="165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5" fillId="6" borderId="1" xfId="2" applyNumberFormat="1" applyFont="1" applyFill="1" applyBorder="1" applyAlignment="1">
      <alignment horizontal="center" vertical="center"/>
    </xf>
    <xf numFmtId="164" fontId="14" fillId="6" borderId="1" xfId="0" applyNumberFormat="1" applyFont="1" applyFill="1" applyBorder="1" applyAlignment="1">
      <alignment horizontal="center" vertical="center" wrapText="1"/>
    </xf>
    <xf numFmtId="165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1" xfId="2" applyNumberFormat="1" applyFont="1" applyBorder="1" applyAlignment="1">
      <alignment horizontal="center" vertical="center"/>
    </xf>
    <xf numFmtId="166" fontId="7" fillId="0" borderId="1" xfId="2" applyNumberFormat="1" applyFont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6" fontId="2" fillId="0" borderId="1" xfId="2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>
      <alignment horizontal="center" vertical="center" wrapText="1"/>
    </xf>
    <xf numFmtId="166" fontId="2" fillId="4" borderId="1" xfId="2" applyNumberFormat="1" applyFont="1" applyFill="1" applyBorder="1" applyAlignment="1">
      <alignment horizontal="center" vertical="center"/>
    </xf>
    <xf numFmtId="166" fontId="2" fillId="4" borderId="1" xfId="2" applyNumberFormat="1" applyFont="1" applyFill="1" applyBorder="1" applyAlignment="1" applyProtection="1">
      <alignment horizontal="center" vertical="center"/>
      <protection locked="0"/>
    </xf>
    <xf numFmtId="166" fontId="2" fillId="0" borderId="1" xfId="2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1" xfId="2" applyNumberFormat="1" applyFont="1" applyFill="1" applyBorder="1" applyAlignment="1" applyProtection="1">
      <alignment horizontal="center" vertical="center"/>
      <protection locked="0"/>
    </xf>
    <xf numFmtId="166" fontId="7" fillId="0" borderId="1" xfId="2" applyNumberFormat="1" applyFont="1" applyFill="1" applyBorder="1" applyAlignment="1" applyProtection="1">
      <alignment horizontal="center" vertical="center"/>
      <protection locked="0"/>
    </xf>
    <xf numFmtId="165" fontId="2" fillId="0" borderId="1" xfId="2" applyNumberFormat="1" applyFont="1" applyBorder="1" applyAlignment="1" applyProtection="1">
      <alignment horizontal="center" vertical="center" wrapText="1"/>
      <protection locked="0"/>
    </xf>
    <xf numFmtId="165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>
      <alignment horizontal="center" vertical="center"/>
    </xf>
    <xf numFmtId="166" fontId="16" fillId="0" borderId="1" xfId="2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6"/>
  <sheetViews>
    <sheetView tabSelected="1" view="pageBreakPreview" topLeftCell="A16" zoomScaleNormal="110" zoomScaleSheetLayoutView="100" workbookViewId="0">
      <selection activeCell="E19" sqref="E19"/>
    </sheetView>
  </sheetViews>
  <sheetFormatPr defaultRowHeight="15" x14ac:dyDescent="0.25"/>
  <cols>
    <col min="1" max="1" width="41.7109375" customWidth="1"/>
    <col min="2" max="2" width="10.140625" customWidth="1"/>
    <col min="3" max="3" width="12" customWidth="1"/>
    <col min="4" max="4" width="12.28515625" customWidth="1"/>
    <col min="5" max="5" width="13" customWidth="1"/>
    <col min="6" max="7" width="12.140625" customWidth="1"/>
    <col min="8" max="8" width="10" customWidth="1"/>
    <col min="9" max="9" width="21" customWidth="1"/>
    <col min="10" max="10" width="10.7109375" customWidth="1"/>
    <col min="11" max="11" width="13" customWidth="1"/>
    <col min="12" max="12" width="15.5703125" style="3" customWidth="1"/>
    <col min="13" max="13" width="14.140625" customWidth="1"/>
    <col min="14" max="14" width="12.5703125" style="27" customWidth="1"/>
    <col min="15" max="66" width="9.140625" style="27" customWidth="1"/>
    <col min="67" max="76" width="9.140625" style="5" customWidth="1"/>
    <col min="77" max="80" width="9.140625" style="2" customWidth="1"/>
  </cols>
  <sheetData>
    <row r="1" spans="1:80" ht="63" customHeight="1" x14ac:dyDescent="0.25">
      <c r="C1" s="8"/>
      <c r="K1" s="95" t="s">
        <v>89</v>
      </c>
      <c r="L1" s="95"/>
      <c r="M1" s="95"/>
    </row>
    <row r="2" spans="1:80" ht="23.25" hidden="1" customHeigh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80" ht="6" customHeight="1" x14ac:dyDescent="0.25">
      <c r="K3" s="7"/>
      <c r="L3" s="7"/>
      <c r="M3" s="7"/>
    </row>
    <row r="4" spans="1:80" ht="20.25" customHeight="1" x14ac:dyDescent="0.25">
      <c r="A4" s="97" t="s">
        <v>41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80" ht="1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98" t="s">
        <v>60</v>
      </c>
      <c r="M5" s="98"/>
    </row>
    <row r="6" spans="1:80" ht="62.25" customHeight="1" x14ac:dyDescent="0.25">
      <c r="A6" s="99"/>
      <c r="B6" s="92" t="s">
        <v>31</v>
      </c>
      <c r="C6" s="100" t="s">
        <v>90</v>
      </c>
      <c r="D6" s="96" t="s">
        <v>91</v>
      </c>
      <c r="E6" s="96" t="s">
        <v>92</v>
      </c>
      <c r="F6" s="100" t="s">
        <v>93</v>
      </c>
      <c r="G6" s="100" t="s">
        <v>94</v>
      </c>
      <c r="H6" s="92" t="s">
        <v>29</v>
      </c>
      <c r="I6" s="94" t="s">
        <v>95</v>
      </c>
      <c r="J6" s="94" t="s">
        <v>96</v>
      </c>
      <c r="K6" s="94"/>
      <c r="L6" s="93" t="s">
        <v>99</v>
      </c>
      <c r="M6" s="93"/>
    </row>
    <row r="7" spans="1:80" ht="42" customHeight="1" x14ac:dyDescent="0.25">
      <c r="A7" s="99"/>
      <c r="B7" s="92"/>
      <c r="C7" s="100"/>
      <c r="D7" s="96"/>
      <c r="E7" s="96"/>
      <c r="F7" s="100"/>
      <c r="G7" s="100"/>
      <c r="H7" s="92"/>
      <c r="I7" s="94"/>
      <c r="J7" s="11" t="s">
        <v>97</v>
      </c>
      <c r="K7" s="12" t="s">
        <v>98</v>
      </c>
      <c r="L7" s="13" t="s">
        <v>14</v>
      </c>
      <c r="M7" s="13" t="s">
        <v>43</v>
      </c>
    </row>
    <row r="8" spans="1:80" ht="15.75" customHeight="1" x14ac:dyDescent="0.25">
      <c r="A8" s="55" t="s">
        <v>0</v>
      </c>
      <c r="B8" s="55"/>
      <c r="C8" s="56">
        <f>C10+C19+C21+C26+C32+C38+C44+C48+C54</f>
        <v>9859.2000000000007</v>
      </c>
      <c r="D8" s="56">
        <f>D10+D19+D21+D26+D32+D38+D44+D48+D54</f>
        <v>48263.400000000009</v>
      </c>
      <c r="E8" s="56">
        <f t="shared" ref="E8:H8" si="0">E10+E19+E21+E26+E32+E38+E44+E48+E54</f>
        <v>63878.299999999996</v>
      </c>
      <c r="F8" s="56">
        <f>F10+F19+F21+F26+F32+F38+F44+F48+F54</f>
        <v>12163.699999999999</v>
      </c>
      <c r="G8" s="56">
        <f t="shared" si="0"/>
        <v>8848.7999999999993</v>
      </c>
      <c r="H8" s="57">
        <f t="shared" si="0"/>
        <v>1</v>
      </c>
      <c r="I8" s="58">
        <f>G8-F8</f>
        <v>-3314.8999999999996</v>
      </c>
      <c r="J8" s="59">
        <f>G8/E8</f>
        <v>0.13852591568654771</v>
      </c>
      <c r="K8" s="59">
        <f>G8/F8</f>
        <v>0.72747601469947465</v>
      </c>
      <c r="L8" s="60">
        <f>G8-C8</f>
        <v>-1010.4000000000015</v>
      </c>
      <c r="M8" s="61">
        <f>G8/C8-100%</f>
        <v>-0.10248296007789692</v>
      </c>
    </row>
    <row r="9" spans="1:80" ht="15.75" customHeight="1" x14ac:dyDescent="0.25">
      <c r="A9" s="15" t="s">
        <v>1</v>
      </c>
      <c r="B9" s="15"/>
      <c r="C9" s="62"/>
      <c r="D9" s="63"/>
      <c r="E9" s="63"/>
      <c r="F9" s="63"/>
      <c r="G9" s="63"/>
      <c r="H9" s="64"/>
      <c r="I9" s="65"/>
      <c r="J9" s="9"/>
      <c r="K9" s="9"/>
      <c r="L9" s="10"/>
      <c r="M9" s="14"/>
    </row>
    <row r="10" spans="1:80" s="36" customFormat="1" ht="15.75" customHeight="1" x14ac:dyDescent="0.25">
      <c r="A10" s="16" t="s">
        <v>15</v>
      </c>
      <c r="B10" s="17" t="s">
        <v>32</v>
      </c>
      <c r="C10" s="54">
        <f>SUM(C11:C17)</f>
        <v>6529.2</v>
      </c>
      <c r="D10" s="54">
        <f>SUM(D11:D17)</f>
        <v>13994.199999999999</v>
      </c>
      <c r="E10" s="54">
        <f>SUM(E11:E17)</f>
        <v>14713.699999999999</v>
      </c>
      <c r="F10" s="54">
        <f>SUM(F11:F17)</f>
        <v>7204.4</v>
      </c>
      <c r="G10" s="66">
        <f>SUM(G11:G17)</f>
        <v>6485.5999999999995</v>
      </c>
      <c r="H10" s="67">
        <f>SUM(H11:H18)</f>
        <v>0.7329355392821626</v>
      </c>
      <c r="I10" s="68">
        <f t="shared" ref="I10:I17" si="1">G10-F10</f>
        <v>-718.80000000000018</v>
      </c>
      <c r="J10" s="28">
        <f>G10/E10</f>
        <v>0.44078647790834391</v>
      </c>
      <c r="K10" s="28">
        <f>G10/F10</f>
        <v>0.90022763866526012</v>
      </c>
      <c r="L10" s="29">
        <f>G10-C10</f>
        <v>-43.600000000000364</v>
      </c>
      <c r="M10" s="30">
        <f t="shared" ref="M10:M53" si="2">G10/C10-100%</f>
        <v>-6.6776940513386673E-3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5"/>
      <c r="BZ10" s="35"/>
      <c r="CA10" s="35"/>
      <c r="CB10" s="35"/>
    </row>
    <row r="11" spans="1:80" ht="45" customHeight="1" x14ac:dyDescent="0.25">
      <c r="A11" s="18" t="s">
        <v>46</v>
      </c>
      <c r="B11" s="19" t="s">
        <v>61</v>
      </c>
      <c r="C11" s="69">
        <v>1275.3</v>
      </c>
      <c r="D11" s="70">
        <v>3174.4</v>
      </c>
      <c r="E11" s="70">
        <v>3174.4</v>
      </c>
      <c r="F11" s="70">
        <v>1606.9</v>
      </c>
      <c r="G11" s="70">
        <v>1275</v>
      </c>
      <c r="H11" s="71">
        <f t="shared" ref="H11:H55" si="3">G11/$G$8</f>
        <v>0.14408733387577977</v>
      </c>
      <c r="I11" s="72">
        <f t="shared" si="1"/>
        <v>-331.90000000000009</v>
      </c>
      <c r="J11" s="73">
        <f>G11/E11</f>
        <v>0.40165070564516125</v>
      </c>
      <c r="K11" s="73">
        <f t="shared" ref="K11:K17" si="4">G11/F11</f>
        <v>0.79345323293297654</v>
      </c>
      <c r="L11" s="74">
        <f>G11-C11</f>
        <v>-0.29999999999995453</v>
      </c>
      <c r="M11" s="75">
        <f>G11/C11-100%</f>
        <v>-2.3523876734887761E-4</v>
      </c>
    </row>
    <row r="12" spans="1:80" ht="30.75" hidden="1" customHeight="1" x14ac:dyDescent="0.25">
      <c r="A12" s="53" t="s">
        <v>58</v>
      </c>
      <c r="B12" s="19" t="s">
        <v>81</v>
      </c>
      <c r="C12" s="69">
        <v>0</v>
      </c>
      <c r="D12" s="70">
        <v>0</v>
      </c>
      <c r="E12" s="70">
        <v>0</v>
      </c>
      <c r="F12" s="70">
        <v>0</v>
      </c>
      <c r="G12" s="70">
        <v>0</v>
      </c>
      <c r="H12" s="71">
        <f t="shared" si="3"/>
        <v>0</v>
      </c>
      <c r="I12" s="72">
        <f t="shared" si="1"/>
        <v>0</v>
      </c>
      <c r="J12" s="73">
        <v>0</v>
      </c>
      <c r="K12" s="73">
        <v>0</v>
      </c>
      <c r="L12" s="74">
        <f>G12-C12</f>
        <v>0</v>
      </c>
      <c r="M12" s="75">
        <v>0</v>
      </c>
    </row>
    <row r="13" spans="1:80" ht="15.95" customHeight="1" x14ac:dyDescent="0.25">
      <c r="A13" s="18" t="s">
        <v>47</v>
      </c>
      <c r="B13" s="19" t="s">
        <v>62</v>
      </c>
      <c r="C13" s="69">
        <v>4553.2</v>
      </c>
      <c r="D13" s="70">
        <v>8839.9</v>
      </c>
      <c r="E13" s="70">
        <v>9501.2000000000007</v>
      </c>
      <c r="F13" s="70">
        <v>4641.6000000000004</v>
      </c>
      <c r="G13" s="70">
        <v>4389.3999999999996</v>
      </c>
      <c r="H13" s="71">
        <f t="shared" si="3"/>
        <v>0.49604466142301779</v>
      </c>
      <c r="I13" s="72">
        <f t="shared" si="1"/>
        <v>-252.20000000000073</v>
      </c>
      <c r="J13" s="73">
        <f t="shared" ref="J13:J17" si="5">G13/E13</f>
        <v>0.46198374942112569</v>
      </c>
      <c r="K13" s="73">
        <f t="shared" si="4"/>
        <v>0.94566528783178194</v>
      </c>
      <c r="L13" s="74">
        <f t="shared" ref="L13" si="6">G13-C13</f>
        <v>-163.80000000000018</v>
      </c>
      <c r="M13" s="75">
        <f>G13/C13-100%</f>
        <v>-3.5974699112712005E-2</v>
      </c>
    </row>
    <row r="14" spans="1:80" ht="43.5" customHeight="1" x14ac:dyDescent="0.25">
      <c r="A14" s="53" t="s">
        <v>59</v>
      </c>
      <c r="B14" s="19" t="s">
        <v>63</v>
      </c>
      <c r="C14" s="69">
        <v>232</v>
      </c>
      <c r="D14" s="70">
        <v>483.4</v>
      </c>
      <c r="E14" s="70">
        <v>483.4</v>
      </c>
      <c r="F14" s="70">
        <v>241.7</v>
      </c>
      <c r="G14" s="70">
        <v>241.7</v>
      </c>
      <c r="H14" s="71">
        <f t="shared" si="3"/>
        <v>2.7314438115902721E-2</v>
      </c>
      <c r="I14" s="72">
        <f t="shared" si="1"/>
        <v>0</v>
      </c>
      <c r="J14" s="73">
        <f t="shared" si="5"/>
        <v>0.5</v>
      </c>
      <c r="K14" s="73">
        <f t="shared" si="4"/>
        <v>1</v>
      </c>
      <c r="L14" s="74">
        <f t="shared" ref="L14:L17" si="7">G14-C14</f>
        <v>9.6999999999999886</v>
      </c>
      <c r="M14" s="75">
        <f>G14/C14-100%</f>
        <v>4.1810344827586166E-2</v>
      </c>
    </row>
    <row r="15" spans="1:80" ht="29.25" hidden="1" customHeight="1" x14ac:dyDescent="0.25">
      <c r="A15" s="53" t="s">
        <v>50</v>
      </c>
      <c r="B15" s="19" t="s">
        <v>80</v>
      </c>
      <c r="C15" s="69">
        <v>0</v>
      </c>
      <c r="D15" s="70">
        <v>0</v>
      </c>
      <c r="E15" s="70">
        <v>0</v>
      </c>
      <c r="F15" s="70">
        <v>0</v>
      </c>
      <c r="G15" s="70">
        <v>0</v>
      </c>
      <c r="H15" s="71">
        <f t="shared" si="3"/>
        <v>0</v>
      </c>
      <c r="I15" s="72">
        <f t="shared" si="1"/>
        <v>0</v>
      </c>
      <c r="J15" s="73" t="e">
        <f t="shared" si="5"/>
        <v>#DIV/0!</v>
      </c>
      <c r="K15" s="73">
        <v>0</v>
      </c>
      <c r="L15" s="74">
        <f t="shared" ref="L15:L16" si="8">G15-C15</f>
        <v>0</v>
      </c>
      <c r="M15" s="75" t="e">
        <f t="shared" ref="M15" si="9">G15/C15-100%</f>
        <v>#DIV/0!</v>
      </c>
    </row>
    <row r="16" spans="1:80" ht="15.75" customHeight="1" x14ac:dyDescent="0.25">
      <c r="A16" s="18" t="s">
        <v>2</v>
      </c>
      <c r="B16" s="19" t="s">
        <v>79</v>
      </c>
      <c r="C16" s="69">
        <v>0</v>
      </c>
      <c r="D16" s="70">
        <v>100</v>
      </c>
      <c r="E16" s="70">
        <v>119.3</v>
      </c>
      <c r="F16" s="70">
        <v>69.3</v>
      </c>
      <c r="G16" s="70">
        <v>0</v>
      </c>
      <c r="H16" s="71">
        <f t="shared" si="3"/>
        <v>0</v>
      </c>
      <c r="I16" s="72">
        <f t="shared" si="1"/>
        <v>-69.3</v>
      </c>
      <c r="J16" s="73">
        <f t="shared" si="5"/>
        <v>0</v>
      </c>
      <c r="K16" s="73">
        <f t="shared" si="4"/>
        <v>0</v>
      </c>
      <c r="L16" s="74">
        <f t="shared" si="8"/>
        <v>0</v>
      </c>
      <c r="M16" s="75">
        <v>0</v>
      </c>
    </row>
    <row r="17" spans="1:76" ht="15" customHeight="1" x14ac:dyDescent="0.25">
      <c r="A17" s="18" t="s">
        <v>3</v>
      </c>
      <c r="B17" s="19" t="s">
        <v>64</v>
      </c>
      <c r="C17" s="69">
        <v>468.7</v>
      </c>
      <c r="D17" s="70">
        <v>1396.5</v>
      </c>
      <c r="E17" s="70">
        <v>1435.4</v>
      </c>
      <c r="F17" s="70">
        <v>644.9</v>
      </c>
      <c r="G17" s="70">
        <v>579.5</v>
      </c>
      <c r="H17" s="71">
        <f t="shared" si="3"/>
        <v>6.5489105867462261E-2</v>
      </c>
      <c r="I17" s="72">
        <f t="shared" si="1"/>
        <v>-65.399999999999977</v>
      </c>
      <c r="J17" s="73">
        <f t="shared" si="5"/>
        <v>0.40372021736101432</v>
      </c>
      <c r="K17" s="73">
        <f t="shared" si="4"/>
        <v>0.89858892851604899</v>
      </c>
      <c r="L17" s="74">
        <f t="shared" si="7"/>
        <v>110.80000000000001</v>
      </c>
      <c r="M17" s="75">
        <f t="shared" si="2"/>
        <v>0.23639854917857916</v>
      </c>
    </row>
    <row r="18" spans="1:76" ht="18" hidden="1" customHeight="1" x14ac:dyDescent="0.25">
      <c r="A18" s="18"/>
      <c r="B18" s="19"/>
      <c r="C18" s="69"/>
      <c r="D18" s="76"/>
      <c r="E18" s="76"/>
      <c r="F18" s="76"/>
      <c r="G18" s="76"/>
      <c r="H18" s="77">
        <f t="shared" si="3"/>
        <v>0</v>
      </c>
      <c r="I18" s="72">
        <f>E18-D18</f>
        <v>0</v>
      </c>
      <c r="J18" s="73" t="e">
        <f>E18/C18-100%</f>
        <v>#DIV/0!</v>
      </c>
      <c r="K18" s="73" t="e">
        <f>F18/E18-100%</f>
        <v>#DIV/0!</v>
      </c>
      <c r="L18" s="74">
        <f>G18-C18</f>
        <v>0</v>
      </c>
      <c r="M18" s="75" t="e">
        <f t="shared" si="2"/>
        <v>#DIV/0!</v>
      </c>
    </row>
    <row r="19" spans="1:76" s="33" customFormat="1" ht="15.75" customHeight="1" x14ac:dyDescent="0.25">
      <c r="A19" s="20" t="s">
        <v>16</v>
      </c>
      <c r="B19" s="21" t="s">
        <v>33</v>
      </c>
      <c r="C19" s="54">
        <f t="shared" ref="C19:G19" si="10">C20</f>
        <v>63.1</v>
      </c>
      <c r="D19" s="54">
        <f t="shared" si="10"/>
        <v>112.2</v>
      </c>
      <c r="E19" s="54">
        <f t="shared" si="10"/>
        <v>111</v>
      </c>
      <c r="F19" s="54">
        <f t="shared" si="10"/>
        <v>111</v>
      </c>
      <c r="G19" s="54">
        <f t="shared" si="10"/>
        <v>56.3</v>
      </c>
      <c r="H19" s="67">
        <f>SUM(H20:H20)</f>
        <v>6.362444625259922E-3</v>
      </c>
      <c r="I19" s="68">
        <f>G19-F19</f>
        <v>-54.7</v>
      </c>
      <c r="J19" s="28">
        <f>G19/E19</f>
        <v>0.50720720720720713</v>
      </c>
      <c r="K19" s="28">
        <f>G19/F19</f>
        <v>0.50720720720720713</v>
      </c>
      <c r="L19" s="29">
        <f>G19-C19</f>
        <v>-6.8000000000000043</v>
      </c>
      <c r="M19" s="30">
        <f t="shared" si="2"/>
        <v>-0.1077654516640254</v>
      </c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2"/>
      <c r="BP19" s="32"/>
      <c r="BQ19" s="32"/>
      <c r="BR19" s="32"/>
      <c r="BS19" s="32"/>
      <c r="BT19" s="32"/>
      <c r="BU19" s="32"/>
      <c r="BV19" s="32"/>
      <c r="BW19" s="32"/>
      <c r="BX19" s="32"/>
    </row>
    <row r="20" spans="1:76" ht="15.75" customHeight="1" x14ac:dyDescent="0.25">
      <c r="A20" s="37" t="s">
        <v>42</v>
      </c>
      <c r="B20" s="22" t="s">
        <v>65</v>
      </c>
      <c r="C20" s="78">
        <v>63.1</v>
      </c>
      <c r="D20" s="79">
        <v>112.2</v>
      </c>
      <c r="E20" s="79">
        <v>111</v>
      </c>
      <c r="F20" s="79">
        <v>111</v>
      </c>
      <c r="G20" s="79">
        <v>56.3</v>
      </c>
      <c r="H20" s="77">
        <f t="shared" si="3"/>
        <v>6.362444625259922E-3</v>
      </c>
      <c r="I20" s="72">
        <f t="shared" ref="I20" si="11">G20-F20</f>
        <v>-54.7</v>
      </c>
      <c r="J20" s="73">
        <f>G20/E20</f>
        <v>0.50720720720720713</v>
      </c>
      <c r="K20" s="73">
        <f>G20/F20</f>
        <v>0.50720720720720713</v>
      </c>
      <c r="L20" s="74">
        <f>G20-C20</f>
        <v>-6.8000000000000043</v>
      </c>
      <c r="M20" s="75">
        <f>G20/C20-100%</f>
        <v>-0.1077654516640254</v>
      </c>
    </row>
    <row r="21" spans="1:76" s="33" customFormat="1" ht="36.75" customHeight="1" x14ac:dyDescent="0.25">
      <c r="A21" s="20" t="s">
        <v>17</v>
      </c>
      <c r="B21" s="21" t="s">
        <v>34</v>
      </c>
      <c r="C21" s="54">
        <f>SUM(C22:C25)</f>
        <v>31.8</v>
      </c>
      <c r="D21" s="54">
        <f>SUM(D23:D25)</f>
        <v>220.3</v>
      </c>
      <c r="E21" s="54">
        <f>SUM(E23:E25)</f>
        <v>220.3</v>
      </c>
      <c r="F21" s="54">
        <f>SUM(F23:F25)</f>
        <v>155.80000000000001</v>
      </c>
      <c r="G21" s="54">
        <f>SUM(G23:G25)</f>
        <v>6.7</v>
      </c>
      <c r="H21" s="67">
        <f>SUM(H22:H25)</f>
        <v>7.571648133080193E-4</v>
      </c>
      <c r="I21" s="68">
        <f>G21-F21</f>
        <v>-149.10000000000002</v>
      </c>
      <c r="J21" s="28">
        <f>G21/E21</f>
        <v>3.041307308216069E-2</v>
      </c>
      <c r="K21" s="28">
        <f>G21/F21</f>
        <v>4.3003851091142485E-2</v>
      </c>
      <c r="L21" s="29">
        <f>G21-C21</f>
        <v>-25.1</v>
      </c>
      <c r="M21" s="30">
        <f>G21/C21-100%</f>
        <v>-0.78930817610062887</v>
      </c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2"/>
      <c r="BP21" s="32"/>
      <c r="BQ21" s="32"/>
      <c r="BR21" s="32"/>
      <c r="BS21" s="32"/>
      <c r="BT21" s="32"/>
      <c r="BU21" s="32"/>
      <c r="BV21" s="32"/>
      <c r="BW21" s="32"/>
      <c r="BX21" s="32"/>
    </row>
    <row r="22" spans="1:76" s="4" customFormat="1" ht="35.25" hidden="1" customHeight="1" x14ac:dyDescent="0.25">
      <c r="A22" s="23" t="s">
        <v>4</v>
      </c>
      <c r="B22" s="24" t="s">
        <v>51</v>
      </c>
      <c r="C22" s="80">
        <v>0</v>
      </c>
      <c r="D22" s="80"/>
      <c r="E22" s="80"/>
      <c r="F22" s="80"/>
      <c r="G22" s="80"/>
      <c r="H22" s="71">
        <f t="shared" si="3"/>
        <v>0</v>
      </c>
      <c r="I22" s="81">
        <f>E22-D22</f>
        <v>0</v>
      </c>
      <c r="J22" s="73">
        <v>0</v>
      </c>
      <c r="K22" s="28" t="e">
        <f t="shared" ref="K22:K23" si="12">G22/F22</f>
        <v>#DIV/0!</v>
      </c>
      <c r="L22" s="74">
        <f>G22-F22</f>
        <v>0</v>
      </c>
      <c r="M22" s="75" t="e">
        <f t="shared" ref="M22:M28" si="13">G22/C22-100%</f>
        <v>#DIV/0!</v>
      </c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6"/>
      <c r="BP22" s="6"/>
      <c r="BQ22" s="6"/>
      <c r="BR22" s="6"/>
      <c r="BS22" s="6"/>
      <c r="BT22" s="6"/>
      <c r="BU22" s="6"/>
      <c r="BV22" s="6"/>
      <c r="BW22" s="6"/>
      <c r="BX22" s="6"/>
    </row>
    <row r="23" spans="1:76" s="4" customFormat="1" ht="45" customHeight="1" x14ac:dyDescent="0.25">
      <c r="A23" s="53" t="s">
        <v>48</v>
      </c>
      <c r="B23" s="24" t="s">
        <v>66</v>
      </c>
      <c r="C23" s="80">
        <v>19.100000000000001</v>
      </c>
      <c r="D23" s="82">
        <v>140</v>
      </c>
      <c r="E23" s="82">
        <v>140</v>
      </c>
      <c r="F23" s="82">
        <v>140</v>
      </c>
      <c r="G23" s="82">
        <v>0</v>
      </c>
      <c r="H23" s="77">
        <f>G23/$G$8</f>
        <v>0</v>
      </c>
      <c r="I23" s="72">
        <f>G23-F23</f>
        <v>-140</v>
      </c>
      <c r="J23" s="73">
        <f t="shared" ref="J23:J25" si="14">G23/E23</f>
        <v>0</v>
      </c>
      <c r="K23" s="88">
        <f t="shared" si="12"/>
        <v>0</v>
      </c>
      <c r="L23" s="74">
        <f t="shared" ref="L23:L25" si="15">G23-C23</f>
        <v>-19.100000000000001</v>
      </c>
      <c r="M23" s="75">
        <f t="shared" si="13"/>
        <v>-1</v>
      </c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6"/>
      <c r="BP23" s="6"/>
      <c r="BQ23" s="6"/>
      <c r="BR23" s="6"/>
      <c r="BS23" s="6"/>
      <c r="BT23" s="6"/>
      <c r="BU23" s="6"/>
      <c r="BV23" s="6"/>
      <c r="BW23" s="6"/>
      <c r="BX23" s="6"/>
    </row>
    <row r="24" spans="1:76" s="4" customFormat="1" ht="17.25" customHeight="1" x14ac:dyDescent="0.25">
      <c r="A24" s="18" t="s">
        <v>5</v>
      </c>
      <c r="B24" s="19" t="s">
        <v>67</v>
      </c>
      <c r="C24" s="80">
        <v>0</v>
      </c>
      <c r="D24" s="82">
        <v>63.5</v>
      </c>
      <c r="E24" s="82">
        <v>63.5</v>
      </c>
      <c r="F24" s="82">
        <v>0</v>
      </c>
      <c r="G24" s="82">
        <v>0</v>
      </c>
      <c r="H24" s="77">
        <f>G24/$G$8</f>
        <v>0</v>
      </c>
      <c r="I24" s="72">
        <f>G24-F24</f>
        <v>0</v>
      </c>
      <c r="J24" s="73">
        <f t="shared" si="14"/>
        <v>0</v>
      </c>
      <c r="K24" s="88">
        <v>0</v>
      </c>
      <c r="L24" s="74">
        <f t="shared" si="15"/>
        <v>0</v>
      </c>
      <c r="M24" s="75">
        <v>0</v>
      </c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6"/>
      <c r="BP24" s="6"/>
      <c r="BQ24" s="6"/>
      <c r="BR24" s="6"/>
      <c r="BS24" s="6"/>
      <c r="BT24" s="6"/>
      <c r="BU24" s="6"/>
      <c r="BV24" s="6"/>
      <c r="BW24" s="6"/>
      <c r="BX24" s="6"/>
    </row>
    <row r="25" spans="1:76" ht="27.75" customHeight="1" x14ac:dyDescent="0.25">
      <c r="A25" s="87" t="s">
        <v>88</v>
      </c>
      <c r="B25" s="19" t="s">
        <v>87</v>
      </c>
      <c r="C25" s="69">
        <v>12.7</v>
      </c>
      <c r="D25" s="76">
        <v>16.8</v>
      </c>
      <c r="E25" s="76">
        <v>16.8</v>
      </c>
      <c r="F25" s="76">
        <v>15.8</v>
      </c>
      <c r="G25" s="83">
        <v>6.7</v>
      </c>
      <c r="H25" s="77">
        <f t="shared" si="3"/>
        <v>7.571648133080193E-4</v>
      </c>
      <c r="I25" s="72">
        <f t="shared" ref="I25:I29" si="16">G25-F25</f>
        <v>-9.1000000000000014</v>
      </c>
      <c r="J25" s="73">
        <f t="shared" si="14"/>
        <v>0.39880952380952378</v>
      </c>
      <c r="K25" s="88">
        <f t="shared" ref="K25:K29" si="17">G25/F25</f>
        <v>0.42405063291139239</v>
      </c>
      <c r="L25" s="74">
        <f t="shared" si="15"/>
        <v>-5.9999999999999991</v>
      </c>
      <c r="M25" s="75">
        <f t="shared" si="13"/>
        <v>-0.4724409448818897</v>
      </c>
    </row>
    <row r="26" spans="1:76" s="33" customFormat="1" ht="15.75" customHeight="1" x14ac:dyDescent="0.25">
      <c r="A26" s="20" t="s">
        <v>18</v>
      </c>
      <c r="B26" s="21" t="s">
        <v>35</v>
      </c>
      <c r="C26" s="54">
        <f>SUM(C27:C31)</f>
        <v>90.5</v>
      </c>
      <c r="D26" s="54">
        <f>SUM(D27:D31)</f>
        <v>1302</v>
      </c>
      <c r="E26" s="54">
        <f>SUM(E27:E31)</f>
        <v>2350.5</v>
      </c>
      <c r="F26" s="54">
        <f>SUM(F27:F31)</f>
        <v>571.29999999999995</v>
      </c>
      <c r="G26" s="54">
        <f>SUM(G27:G31)</f>
        <v>438.5</v>
      </c>
      <c r="H26" s="67">
        <f>SUM(H27:H30)</f>
        <v>4.9554741885905439E-2</v>
      </c>
      <c r="I26" s="68">
        <f t="shared" si="16"/>
        <v>-132.79999999999995</v>
      </c>
      <c r="J26" s="28">
        <f>G26/E26</f>
        <v>0.18655605190385025</v>
      </c>
      <c r="K26" s="28">
        <f t="shared" si="17"/>
        <v>0.76754769823210234</v>
      </c>
      <c r="L26" s="29">
        <f>G26-C26</f>
        <v>348</v>
      </c>
      <c r="M26" s="30">
        <f t="shared" si="13"/>
        <v>3.8453038674033149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2"/>
      <c r="BP26" s="32"/>
      <c r="BQ26" s="32"/>
      <c r="BR26" s="32"/>
      <c r="BS26" s="32"/>
      <c r="BT26" s="32"/>
      <c r="BU26" s="32"/>
      <c r="BV26" s="32"/>
      <c r="BW26" s="32"/>
      <c r="BX26" s="32"/>
    </row>
    <row r="27" spans="1:76" s="33" customFormat="1" ht="15.75" hidden="1" customHeight="1" x14ac:dyDescent="0.25">
      <c r="A27" s="38" t="s">
        <v>84</v>
      </c>
      <c r="B27" s="22" t="s">
        <v>83</v>
      </c>
      <c r="C27" s="78"/>
      <c r="D27" s="78"/>
      <c r="E27" s="78"/>
      <c r="F27" s="78"/>
      <c r="G27" s="78"/>
      <c r="H27" s="71">
        <f>G27/$G$8</f>
        <v>0</v>
      </c>
      <c r="I27" s="72">
        <f t="shared" si="16"/>
        <v>0</v>
      </c>
      <c r="J27" s="73" t="e">
        <f t="shared" ref="J27" si="18">G27/E27</f>
        <v>#DIV/0!</v>
      </c>
      <c r="K27" s="28" t="e">
        <f t="shared" si="17"/>
        <v>#DIV/0!</v>
      </c>
      <c r="L27" s="74">
        <f t="shared" ref="L27" si="19">G27-C27</f>
        <v>0</v>
      </c>
      <c r="M27" s="75" t="e">
        <f t="shared" si="13"/>
        <v>#DIV/0!</v>
      </c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2"/>
      <c r="BP27" s="32"/>
      <c r="BQ27" s="32"/>
      <c r="BR27" s="32"/>
      <c r="BS27" s="32"/>
      <c r="BT27" s="32"/>
      <c r="BU27" s="32"/>
      <c r="BV27" s="32"/>
      <c r="BW27" s="32"/>
      <c r="BX27" s="32"/>
    </row>
    <row r="28" spans="1:76" ht="15.75" customHeight="1" x14ac:dyDescent="0.25">
      <c r="A28" s="18" t="s">
        <v>19</v>
      </c>
      <c r="B28" s="19" t="s">
        <v>68</v>
      </c>
      <c r="C28" s="69">
        <v>90.5</v>
      </c>
      <c r="D28" s="76">
        <v>265.39999999999998</v>
      </c>
      <c r="E28" s="76">
        <v>265.39999999999998</v>
      </c>
      <c r="F28" s="76">
        <v>132.69999999999999</v>
      </c>
      <c r="G28" s="76">
        <v>0</v>
      </c>
      <c r="H28" s="71">
        <f t="shared" si="3"/>
        <v>0</v>
      </c>
      <c r="I28" s="72">
        <f t="shared" si="16"/>
        <v>-132.69999999999999</v>
      </c>
      <c r="J28" s="73">
        <f t="shared" ref="J28" si="20">G28/E28</f>
        <v>0</v>
      </c>
      <c r="K28" s="89">
        <f t="shared" si="17"/>
        <v>0</v>
      </c>
      <c r="L28" s="74">
        <f t="shared" ref="L28" si="21">G28-C28</f>
        <v>-90.5</v>
      </c>
      <c r="M28" s="75">
        <f t="shared" si="13"/>
        <v>-1</v>
      </c>
    </row>
    <row r="29" spans="1:76" ht="15" customHeight="1" x14ac:dyDescent="0.25">
      <c r="A29" s="23" t="s">
        <v>49</v>
      </c>
      <c r="B29" s="19" t="s">
        <v>82</v>
      </c>
      <c r="C29" s="69">
        <v>0</v>
      </c>
      <c r="D29" s="76">
        <v>736.6</v>
      </c>
      <c r="E29" s="76">
        <v>1185.0999999999999</v>
      </c>
      <c r="F29" s="76">
        <v>122.4</v>
      </c>
      <c r="G29" s="91">
        <v>122.3</v>
      </c>
      <c r="H29" s="71">
        <f t="shared" si="3"/>
        <v>1.3821083084712053E-2</v>
      </c>
      <c r="I29" s="72">
        <f t="shared" si="16"/>
        <v>-0.10000000000000853</v>
      </c>
      <c r="J29" s="73">
        <f t="shared" ref="J29:J30" si="22">G29/E29</f>
        <v>0.10319804235929458</v>
      </c>
      <c r="K29" s="89">
        <f t="shared" si="17"/>
        <v>0.9991830065359476</v>
      </c>
      <c r="L29" s="74">
        <f t="shared" ref="L29:L30" si="23">G29-C29</f>
        <v>122.3</v>
      </c>
      <c r="M29" s="75">
        <v>0</v>
      </c>
    </row>
    <row r="30" spans="1:76" ht="27.75" customHeight="1" x14ac:dyDescent="0.25">
      <c r="A30" s="23" t="s">
        <v>86</v>
      </c>
      <c r="B30" s="19" t="s">
        <v>85</v>
      </c>
      <c r="C30" s="69">
        <v>0</v>
      </c>
      <c r="D30" s="76">
        <v>300</v>
      </c>
      <c r="E30" s="76">
        <v>900</v>
      </c>
      <c r="F30" s="76">
        <v>316.2</v>
      </c>
      <c r="G30" s="76">
        <v>316.2</v>
      </c>
      <c r="H30" s="71">
        <f t="shared" si="3"/>
        <v>3.5733658801193384E-2</v>
      </c>
      <c r="I30" s="84">
        <f>E30-D30</f>
        <v>600</v>
      </c>
      <c r="J30" s="73">
        <f t="shared" si="22"/>
        <v>0.35133333333333333</v>
      </c>
      <c r="K30" s="73">
        <f t="shared" ref="K30:K31" si="24">G30/F30</f>
        <v>1</v>
      </c>
      <c r="L30" s="74">
        <f t="shared" si="23"/>
        <v>316.2</v>
      </c>
      <c r="M30" s="75">
        <v>0</v>
      </c>
    </row>
    <row r="31" spans="1:76" ht="16.5" hidden="1" customHeight="1" x14ac:dyDescent="0.25">
      <c r="A31" s="23"/>
      <c r="B31" s="19"/>
      <c r="C31" s="69"/>
      <c r="D31" s="69"/>
      <c r="E31" s="69"/>
      <c r="F31" s="69"/>
      <c r="G31" s="69"/>
      <c r="H31" s="71">
        <f t="shared" si="3"/>
        <v>0</v>
      </c>
      <c r="I31" s="84">
        <f>E31-D31</f>
        <v>0</v>
      </c>
      <c r="J31" s="73" t="e">
        <f>E31/C31-100%</f>
        <v>#DIV/0!</v>
      </c>
      <c r="K31" s="73" t="e">
        <f t="shared" si="24"/>
        <v>#DIV/0!</v>
      </c>
      <c r="L31" s="74">
        <f t="shared" ref="L31:L53" si="25">G31-C31</f>
        <v>0</v>
      </c>
      <c r="M31" s="75" t="e">
        <f t="shared" ref="M31" si="26">G31/C31-100%</f>
        <v>#DIV/0!</v>
      </c>
    </row>
    <row r="32" spans="1:76" s="33" customFormat="1" ht="15.75" customHeight="1" x14ac:dyDescent="0.25">
      <c r="A32" s="20" t="s">
        <v>20</v>
      </c>
      <c r="B32" s="21" t="s">
        <v>36</v>
      </c>
      <c r="C32" s="54">
        <f>SUM(C33:C36)</f>
        <v>2466.5999999999995</v>
      </c>
      <c r="D32" s="54">
        <f>SUM(D33:D36)</f>
        <v>31393.400000000005</v>
      </c>
      <c r="E32" s="54">
        <f>SUM(E33:E36)</f>
        <v>45327.299999999996</v>
      </c>
      <c r="F32" s="54">
        <f>SUM(F33:F36)</f>
        <v>3585.4</v>
      </c>
      <c r="G32" s="54">
        <f>SUM(G33:G36)</f>
        <v>1399.8</v>
      </c>
      <c r="H32" s="67">
        <f>SUM(H33:H37)</f>
        <v>0.15819094114456198</v>
      </c>
      <c r="I32" s="68">
        <f>G32-F32</f>
        <v>-2185.6000000000004</v>
      </c>
      <c r="J32" s="28">
        <f>G32/E32</f>
        <v>3.0882051214168947E-2</v>
      </c>
      <c r="K32" s="28">
        <f>G32/F32</f>
        <v>0.39041668990907569</v>
      </c>
      <c r="L32" s="29">
        <f>G32-C32</f>
        <v>-1066.7999999999995</v>
      </c>
      <c r="M32" s="30">
        <f t="shared" si="2"/>
        <v>-0.43249817562636816</v>
      </c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2"/>
      <c r="BP32" s="32"/>
      <c r="BQ32" s="32"/>
      <c r="BR32" s="32"/>
      <c r="BS32" s="32"/>
      <c r="BT32" s="32"/>
      <c r="BU32" s="32"/>
      <c r="BV32" s="32"/>
      <c r="BW32" s="32"/>
      <c r="BX32" s="32"/>
    </row>
    <row r="33" spans="1:76" ht="15.75" customHeight="1" x14ac:dyDescent="0.25">
      <c r="A33" s="18" t="s">
        <v>6</v>
      </c>
      <c r="B33" s="19" t="s">
        <v>69</v>
      </c>
      <c r="C33" s="69">
        <v>182</v>
      </c>
      <c r="D33" s="69">
        <v>27321.4</v>
      </c>
      <c r="E33" s="69">
        <v>39039.199999999997</v>
      </c>
      <c r="F33" s="69">
        <v>1389.1</v>
      </c>
      <c r="G33" s="69">
        <v>13.5</v>
      </c>
      <c r="H33" s="71">
        <f t="shared" si="3"/>
        <v>1.5256305939788447E-3</v>
      </c>
      <c r="I33" s="72">
        <f>G33-F33</f>
        <v>-1375.6</v>
      </c>
      <c r="J33" s="88">
        <f>G33/E33</f>
        <v>3.4580626652185498E-4</v>
      </c>
      <c r="K33" s="73">
        <f>G33/F33</f>
        <v>9.7185227845367518E-3</v>
      </c>
      <c r="L33" s="74">
        <f t="shared" ref="L33" si="27">G33-C33</f>
        <v>-168.5</v>
      </c>
      <c r="M33" s="90">
        <f t="shared" si="2"/>
        <v>-0.92582417582417587</v>
      </c>
    </row>
    <row r="34" spans="1:76" ht="15.75" customHeight="1" x14ac:dyDescent="0.25">
      <c r="A34" s="18" t="s">
        <v>7</v>
      </c>
      <c r="B34" s="19" t="s">
        <v>70</v>
      </c>
      <c r="C34" s="69">
        <v>65.2</v>
      </c>
      <c r="D34" s="69">
        <v>207.9</v>
      </c>
      <c r="E34" s="69">
        <v>1209</v>
      </c>
      <c r="F34" s="69">
        <v>87.8</v>
      </c>
      <c r="G34" s="69">
        <v>0</v>
      </c>
      <c r="H34" s="71">
        <f t="shared" si="3"/>
        <v>0</v>
      </c>
      <c r="I34" s="72">
        <f>G34-F34</f>
        <v>-87.8</v>
      </c>
      <c r="J34" s="73">
        <f t="shared" ref="J34" si="28">G34/E34</f>
        <v>0</v>
      </c>
      <c r="K34" s="73">
        <f>G34/F34</f>
        <v>0</v>
      </c>
      <c r="L34" s="74">
        <f t="shared" ref="L34" si="29">G34-C34</f>
        <v>-65.2</v>
      </c>
      <c r="M34" s="90">
        <f t="shared" si="2"/>
        <v>-1</v>
      </c>
    </row>
    <row r="35" spans="1:76" ht="22.5" customHeight="1" x14ac:dyDescent="0.25">
      <c r="A35" s="18" t="s">
        <v>8</v>
      </c>
      <c r="B35" s="19" t="s">
        <v>71</v>
      </c>
      <c r="C35" s="69">
        <v>2190.1999999999998</v>
      </c>
      <c r="D35" s="69">
        <v>3669.2</v>
      </c>
      <c r="E35" s="69">
        <v>4884.2</v>
      </c>
      <c r="F35" s="69">
        <v>2011.1</v>
      </c>
      <c r="G35" s="80">
        <v>1386.3</v>
      </c>
      <c r="H35" s="71">
        <f t="shared" si="3"/>
        <v>0.15666531055058314</v>
      </c>
      <c r="I35" s="72">
        <f>G35-F35</f>
        <v>-624.79999999999995</v>
      </c>
      <c r="J35" s="73">
        <f>G35/E35</f>
        <v>0.28383358584824536</v>
      </c>
      <c r="K35" s="73">
        <f>G35/F35</f>
        <v>0.68932425041022327</v>
      </c>
      <c r="L35" s="74">
        <f>G35-C35</f>
        <v>-803.89999999999986</v>
      </c>
      <c r="M35" s="75">
        <f t="shared" si="2"/>
        <v>-0.36704410556113598</v>
      </c>
    </row>
    <row r="36" spans="1:76" ht="30" customHeight="1" x14ac:dyDescent="0.25">
      <c r="A36" s="18" t="s">
        <v>9</v>
      </c>
      <c r="B36" s="19" t="s">
        <v>78</v>
      </c>
      <c r="C36" s="69">
        <v>29.2</v>
      </c>
      <c r="D36" s="69">
        <v>194.9</v>
      </c>
      <c r="E36" s="69">
        <v>194.9</v>
      </c>
      <c r="F36" s="69">
        <v>97.4</v>
      </c>
      <c r="G36" s="69">
        <v>0</v>
      </c>
      <c r="H36" s="71">
        <f t="shared" si="3"/>
        <v>0</v>
      </c>
      <c r="I36" s="72">
        <f>G36-F36</f>
        <v>-97.4</v>
      </c>
      <c r="J36" s="73">
        <f>G36/E36</f>
        <v>0</v>
      </c>
      <c r="K36" s="73">
        <f>G36/F36</f>
        <v>0</v>
      </c>
      <c r="L36" s="74">
        <f t="shared" si="25"/>
        <v>-29.2</v>
      </c>
      <c r="M36" s="75">
        <f t="shared" si="2"/>
        <v>-1</v>
      </c>
    </row>
    <row r="37" spans="1:76" ht="15" hidden="1" customHeight="1" x14ac:dyDescent="0.25">
      <c r="A37" s="25"/>
      <c r="B37" s="26"/>
      <c r="C37" s="69"/>
      <c r="D37" s="69"/>
      <c r="E37" s="69"/>
      <c r="F37" s="69"/>
      <c r="G37" s="69"/>
      <c r="H37" s="71">
        <f t="shared" si="3"/>
        <v>0</v>
      </c>
      <c r="I37" s="85"/>
      <c r="J37" s="73" t="e">
        <f>E37/C37-100%</f>
        <v>#DIV/0!</v>
      </c>
      <c r="K37" s="73" t="e">
        <f t="shared" ref="K37:K41" si="30">G37/F37</f>
        <v>#DIV/0!</v>
      </c>
      <c r="L37" s="86"/>
      <c r="M37" s="75" t="e">
        <f t="shared" si="2"/>
        <v>#DIV/0!</v>
      </c>
    </row>
    <row r="38" spans="1:76" s="33" customFormat="1" ht="20.100000000000001" customHeight="1" x14ac:dyDescent="0.25">
      <c r="A38" s="20" t="s">
        <v>21</v>
      </c>
      <c r="B38" s="21" t="s">
        <v>37</v>
      </c>
      <c r="C38" s="54">
        <f>SUM(C39:C42)</f>
        <v>80</v>
      </c>
      <c r="D38" s="54">
        <f>SUM(D39:D42)</f>
        <v>150</v>
      </c>
      <c r="E38" s="54">
        <f>SUM(E39:E42)</f>
        <v>150</v>
      </c>
      <c r="F38" s="54">
        <f>SUM(F39:F42)</f>
        <v>15</v>
      </c>
      <c r="G38" s="54">
        <f>SUM(G39:G42)</f>
        <v>15</v>
      </c>
      <c r="H38" s="67">
        <f>SUM(H39:H43)</f>
        <v>1.6951451044209386E-3</v>
      </c>
      <c r="I38" s="68">
        <f>G38-F38</f>
        <v>0</v>
      </c>
      <c r="J38" s="28">
        <f>G38/E38</f>
        <v>0.1</v>
      </c>
      <c r="K38" s="28">
        <f t="shared" si="30"/>
        <v>1</v>
      </c>
      <c r="L38" s="29">
        <f>G38-C38</f>
        <v>-65</v>
      </c>
      <c r="M38" s="30">
        <f t="shared" si="2"/>
        <v>-0.8125</v>
      </c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2"/>
      <c r="BP38" s="32"/>
      <c r="BQ38" s="32"/>
      <c r="BR38" s="32"/>
      <c r="BS38" s="32"/>
      <c r="BT38" s="32"/>
      <c r="BU38" s="32"/>
      <c r="BV38" s="32"/>
      <c r="BW38" s="32"/>
      <c r="BX38" s="32"/>
    </row>
    <row r="39" spans="1:76" ht="20.100000000000001" hidden="1" customHeight="1" x14ac:dyDescent="0.25">
      <c r="A39" s="23" t="s">
        <v>22</v>
      </c>
      <c r="B39" s="19" t="s">
        <v>52</v>
      </c>
      <c r="C39" s="69"/>
      <c r="D39" s="69"/>
      <c r="E39" s="69"/>
      <c r="F39" s="69"/>
      <c r="G39" s="69"/>
      <c r="H39" s="71">
        <f t="shared" si="3"/>
        <v>0</v>
      </c>
      <c r="I39" s="84">
        <f>E39-D39</f>
        <v>0</v>
      </c>
      <c r="J39" s="73" t="e">
        <f>E39/C39-100%</f>
        <v>#DIV/0!</v>
      </c>
      <c r="K39" s="28" t="e">
        <f t="shared" si="30"/>
        <v>#DIV/0!</v>
      </c>
      <c r="L39" s="74">
        <f t="shared" si="25"/>
        <v>0</v>
      </c>
      <c r="M39" s="75" t="e">
        <f t="shared" si="2"/>
        <v>#DIV/0!</v>
      </c>
    </row>
    <row r="40" spans="1:76" ht="20.100000000000001" hidden="1" customHeight="1" x14ac:dyDescent="0.25">
      <c r="A40" s="23" t="s">
        <v>23</v>
      </c>
      <c r="B40" s="19" t="s">
        <v>53</v>
      </c>
      <c r="C40" s="69"/>
      <c r="D40" s="69"/>
      <c r="E40" s="69"/>
      <c r="F40" s="69"/>
      <c r="G40" s="69"/>
      <c r="H40" s="71">
        <f t="shared" si="3"/>
        <v>0</v>
      </c>
      <c r="I40" s="84">
        <f>E40-D40</f>
        <v>0</v>
      </c>
      <c r="J40" s="73" t="e">
        <f>E40/C40-100%</f>
        <v>#DIV/0!</v>
      </c>
      <c r="K40" s="28" t="e">
        <f t="shared" si="30"/>
        <v>#DIV/0!</v>
      </c>
      <c r="L40" s="74">
        <f t="shared" si="25"/>
        <v>0</v>
      </c>
      <c r="M40" s="75" t="e">
        <f t="shared" si="2"/>
        <v>#DIV/0!</v>
      </c>
    </row>
    <row r="41" spans="1:76" ht="20.25" customHeight="1" x14ac:dyDescent="0.25">
      <c r="A41" s="18" t="s">
        <v>45</v>
      </c>
      <c r="B41" s="19" t="s">
        <v>77</v>
      </c>
      <c r="C41" s="69">
        <v>80</v>
      </c>
      <c r="D41" s="69">
        <v>150</v>
      </c>
      <c r="E41" s="69">
        <v>150</v>
      </c>
      <c r="F41" s="69">
        <v>15</v>
      </c>
      <c r="G41" s="69">
        <v>15</v>
      </c>
      <c r="H41" s="71">
        <f t="shared" si="3"/>
        <v>1.6951451044209386E-3</v>
      </c>
      <c r="I41" s="72">
        <f>G41-F41</f>
        <v>0</v>
      </c>
      <c r="J41" s="73">
        <f>G41/E41</f>
        <v>0.1</v>
      </c>
      <c r="K41" s="89">
        <f t="shared" si="30"/>
        <v>1</v>
      </c>
      <c r="L41" s="74">
        <f t="shared" si="25"/>
        <v>-65</v>
      </c>
      <c r="M41" s="75">
        <f t="shared" si="2"/>
        <v>-0.8125</v>
      </c>
    </row>
    <row r="42" spans="1:76" ht="45" hidden="1" customHeight="1" x14ac:dyDescent="0.25">
      <c r="A42" s="23" t="s">
        <v>24</v>
      </c>
      <c r="B42" s="19" t="s">
        <v>54</v>
      </c>
      <c r="C42" s="69"/>
      <c r="D42" s="69"/>
      <c r="E42" s="69"/>
      <c r="F42" s="69"/>
      <c r="G42" s="69"/>
      <c r="H42" s="71">
        <f t="shared" si="3"/>
        <v>0</v>
      </c>
      <c r="I42" s="84">
        <f>E42-D42</f>
        <v>0</v>
      </c>
      <c r="J42" s="73" t="e">
        <f>E42/C42-100%</f>
        <v>#DIV/0!</v>
      </c>
      <c r="K42" s="73" t="e">
        <f>F42/E42-100%</f>
        <v>#DIV/0!</v>
      </c>
      <c r="L42" s="74">
        <f t="shared" si="25"/>
        <v>0</v>
      </c>
      <c r="M42" s="75" t="e">
        <f t="shared" si="2"/>
        <v>#DIV/0!</v>
      </c>
    </row>
    <row r="43" spans="1:76" ht="15" hidden="1" customHeight="1" x14ac:dyDescent="0.25">
      <c r="A43" s="25"/>
      <c r="B43" s="26"/>
      <c r="C43" s="69"/>
      <c r="D43" s="69"/>
      <c r="E43" s="69"/>
      <c r="F43" s="69"/>
      <c r="G43" s="69"/>
      <c r="H43" s="77">
        <f t="shared" si="3"/>
        <v>0</v>
      </c>
      <c r="I43" s="84">
        <f>E43-D43</f>
        <v>0</v>
      </c>
      <c r="J43" s="73" t="e">
        <f>E43/C43-100%</f>
        <v>#DIV/0!</v>
      </c>
      <c r="K43" s="73" t="e">
        <f>F43/E43-100%</f>
        <v>#DIV/0!</v>
      </c>
      <c r="L43" s="74">
        <f t="shared" si="25"/>
        <v>0</v>
      </c>
      <c r="M43" s="75" t="e">
        <f t="shared" si="2"/>
        <v>#DIV/0!</v>
      </c>
    </row>
    <row r="44" spans="1:76" s="33" customFormat="1" ht="20.100000000000001" hidden="1" customHeight="1" x14ac:dyDescent="0.25">
      <c r="A44" s="20" t="s">
        <v>25</v>
      </c>
      <c r="B44" s="21" t="s">
        <v>38</v>
      </c>
      <c r="C44" s="54">
        <f>SUM(C45:C46)</f>
        <v>0</v>
      </c>
      <c r="D44" s="54">
        <f>SUM(D45:D46)</f>
        <v>0</v>
      </c>
      <c r="E44" s="54">
        <f>SUM(E45:E46)</f>
        <v>0</v>
      </c>
      <c r="F44" s="54">
        <f>SUM(F45:F46)</f>
        <v>0</v>
      </c>
      <c r="G44" s="54">
        <f>SUM(G45:G46)</f>
        <v>0</v>
      </c>
      <c r="H44" s="67">
        <f>SUM(H45:H47)</f>
        <v>0</v>
      </c>
      <c r="I44" s="68">
        <f>G44-F44</f>
        <v>0</v>
      </c>
      <c r="J44" s="28" t="e">
        <f>G44/E44</f>
        <v>#DIV/0!</v>
      </c>
      <c r="K44" s="28" t="e">
        <f>G44/F44</f>
        <v>#DIV/0!</v>
      </c>
      <c r="L44" s="29">
        <f>G44-C44</f>
        <v>0</v>
      </c>
      <c r="M44" s="30">
        <v>0</v>
      </c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2"/>
      <c r="BP44" s="32"/>
      <c r="BQ44" s="32"/>
      <c r="BR44" s="32"/>
      <c r="BS44" s="32"/>
      <c r="BT44" s="32"/>
      <c r="BU44" s="32"/>
      <c r="BV44" s="32"/>
      <c r="BW44" s="32"/>
      <c r="BX44" s="32"/>
    </row>
    <row r="45" spans="1:76" ht="15.75" hidden="1" customHeight="1" x14ac:dyDescent="0.25">
      <c r="A45" s="18" t="s">
        <v>10</v>
      </c>
      <c r="B45" s="19" t="s">
        <v>72</v>
      </c>
      <c r="C45" s="69"/>
      <c r="D45" s="69"/>
      <c r="E45" s="69"/>
      <c r="F45" s="69"/>
      <c r="G45" s="69"/>
      <c r="H45" s="71">
        <f t="shared" si="3"/>
        <v>0</v>
      </c>
      <c r="I45" s="72">
        <f>G45-F45</f>
        <v>0</v>
      </c>
      <c r="J45" s="73" t="e">
        <f>G45/E45</f>
        <v>#DIV/0!</v>
      </c>
      <c r="K45" s="73" t="e">
        <f>G45/F45</f>
        <v>#DIV/0!</v>
      </c>
      <c r="L45" s="74">
        <f>G45-C45</f>
        <v>0</v>
      </c>
      <c r="M45" s="75" t="e">
        <f t="shared" ref="M45" si="31">G45/C45-100%</f>
        <v>#DIV/0!</v>
      </c>
    </row>
    <row r="46" spans="1:76" ht="36.75" hidden="1" customHeight="1" x14ac:dyDescent="0.25">
      <c r="A46" s="23" t="s">
        <v>55</v>
      </c>
      <c r="B46" s="19" t="s">
        <v>73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71">
        <f t="shared" si="3"/>
        <v>0</v>
      </c>
      <c r="I46" s="72">
        <f>G46-F46</f>
        <v>0</v>
      </c>
      <c r="J46" s="73" t="e">
        <f>G46/E46</f>
        <v>#DIV/0!</v>
      </c>
      <c r="K46" s="73" t="e">
        <f>G46/F46</f>
        <v>#DIV/0!</v>
      </c>
      <c r="L46" s="74">
        <f>G46-C46</f>
        <v>0</v>
      </c>
      <c r="M46" s="75" t="e">
        <f t="shared" ref="M46" si="32">G46/C46-100%</f>
        <v>#DIV/0!</v>
      </c>
    </row>
    <row r="47" spans="1:76" ht="35.25" hidden="1" customHeight="1" x14ac:dyDescent="0.25">
      <c r="A47" s="25"/>
      <c r="B47" s="26"/>
      <c r="C47" s="69"/>
      <c r="D47" s="69"/>
      <c r="E47" s="69"/>
      <c r="F47" s="69"/>
      <c r="G47" s="69"/>
      <c r="H47" s="77">
        <f t="shared" si="3"/>
        <v>0</v>
      </c>
      <c r="I47" s="84">
        <f>E47-D47</f>
        <v>0</v>
      </c>
      <c r="J47" s="73" t="e">
        <f>E47/C47-100%</f>
        <v>#DIV/0!</v>
      </c>
      <c r="K47" s="73" t="e">
        <f>F47/E47-100%</f>
        <v>#DIV/0!</v>
      </c>
      <c r="L47" s="74">
        <f t="shared" si="25"/>
        <v>0</v>
      </c>
      <c r="M47" s="75" t="e">
        <f t="shared" si="2"/>
        <v>#DIV/0!</v>
      </c>
    </row>
    <row r="48" spans="1:76" s="33" customFormat="1" ht="15.75" customHeight="1" x14ac:dyDescent="0.25">
      <c r="A48" s="20" t="s">
        <v>26</v>
      </c>
      <c r="B48" s="21" t="s">
        <v>39</v>
      </c>
      <c r="C48" s="54">
        <f>SUM(C49:C52)</f>
        <v>598</v>
      </c>
      <c r="D48" s="54">
        <f>SUM(D49:D52)</f>
        <v>1091.3</v>
      </c>
      <c r="E48" s="54">
        <f>SUM(E49:E52)</f>
        <v>1005.5</v>
      </c>
      <c r="F48" s="66">
        <f>SUM(F49:F52)</f>
        <v>520.80000000000007</v>
      </c>
      <c r="G48" s="54">
        <f>SUM(G49:G52)</f>
        <v>446.9</v>
      </c>
      <c r="H48" s="67">
        <f>SUM(H49:H53)</f>
        <v>5.0504023144381162E-2</v>
      </c>
      <c r="I48" s="68">
        <f>G48-F48</f>
        <v>-73.900000000000091</v>
      </c>
      <c r="J48" s="28">
        <f>G48/E48</f>
        <v>0.44445549477871704</v>
      </c>
      <c r="K48" s="28">
        <f>G48/F48</f>
        <v>0.85810291858678944</v>
      </c>
      <c r="L48" s="29">
        <f t="shared" si="25"/>
        <v>-151.10000000000002</v>
      </c>
      <c r="M48" s="30">
        <f t="shared" si="2"/>
        <v>-0.25267558528428102</v>
      </c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2"/>
      <c r="BP48" s="32"/>
      <c r="BQ48" s="32"/>
      <c r="BR48" s="32"/>
      <c r="BS48" s="32"/>
      <c r="BT48" s="32"/>
      <c r="BU48" s="32"/>
      <c r="BV48" s="32"/>
      <c r="BW48" s="32"/>
      <c r="BX48" s="32"/>
    </row>
    <row r="49" spans="1:76" ht="15.95" customHeight="1" x14ac:dyDescent="0.25">
      <c r="A49" s="23" t="s">
        <v>11</v>
      </c>
      <c r="B49" s="19" t="s">
        <v>74</v>
      </c>
      <c r="C49" s="69">
        <v>354.8</v>
      </c>
      <c r="D49" s="69">
        <v>887.3</v>
      </c>
      <c r="E49" s="69">
        <v>887.3</v>
      </c>
      <c r="F49" s="69">
        <v>443.6</v>
      </c>
      <c r="G49" s="69">
        <v>369.7</v>
      </c>
      <c r="H49" s="71">
        <f t="shared" si="3"/>
        <v>4.1779676340294732E-2</v>
      </c>
      <c r="I49" s="72">
        <f>G49-F49</f>
        <v>-73.900000000000034</v>
      </c>
      <c r="J49" s="73">
        <f>G49/E49</f>
        <v>0.41665727487884596</v>
      </c>
      <c r="K49" s="73">
        <f>G49/F49</f>
        <v>0.83340847610459867</v>
      </c>
      <c r="L49" s="74">
        <f t="shared" ref="L49" si="33">G49-C49</f>
        <v>14.899999999999977</v>
      </c>
      <c r="M49" s="75">
        <f t="shared" ref="M49:M50" si="34">G49/C49-100%</f>
        <v>4.1995490417136239E-2</v>
      </c>
    </row>
    <row r="50" spans="1:76" ht="15.95" customHeight="1" x14ac:dyDescent="0.25">
      <c r="A50" s="18" t="s">
        <v>12</v>
      </c>
      <c r="B50" s="19" t="s">
        <v>75</v>
      </c>
      <c r="C50" s="69">
        <v>243.2</v>
      </c>
      <c r="D50" s="69">
        <v>204</v>
      </c>
      <c r="E50" s="69">
        <v>118.2</v>
      </c>
      <c r="F50" s="69">
        <v>77.2</v>
      </c>
      <c r="G50" s="69">
        <v>77.2</v>
      </c>
      <c r="H50" s="71">
        <f t="shared" si="3"/>
        <v>8.7243468040864303E-3</v>
      </c>
      <c r="I50" s="72">
        <f>G50-F50</f>
        <v>0</v>
      </c>
      <c r="J50" s="73">
        <f>G50/E50</f>
        <v>0.65313028764805414</v>
      </c>
      <c r="K50" s="73">
        <f>G50/F50</f>
        <v>1</v>
      </c>
      <c r="L50" s="74">
        <f t="shared" si="25"/>
        <v>-166</v>
      </c>
      <c r="M50" s="75">
        <f t="shared" si="34"/>
        <v>-0.68256578947368418</v>
      </c>
    </row>
    <row r="51" spans="1:76" ht="15.95" hidden="1" customHeight="1" x14ac:dyDescent="0.25">
      <c r="A51" s="23" t="s">
        <v>27</v>
      </c>
      <c r="B51" s="19" t="s">
        <v>44</v>
      </c>
      <c r="C51" s="40"/>
      <c r="D51" s="40">
        <v>0</v>
      </c>
      <c r="E51" s="40">
        <v>0</v>
      </c>
      <c r="F51" s="40">
        <v>0</v>
      </c>
      <c r="G51" s="40">
        <v>0</v>
      </c>
      <c r="H51" s="42">
        <f t="shared" si="3"/>
        <v>0</v>
      </c>
      <c r="I51" s="46">
        <f>E51-D51</f>
        <v>0</v>
      </c>
      <c r="J51" s="47" t="s">
        <v>30</v>
      </c>
      <c r="K51" s="47" t="s">
        <v>30</v>
      </c>
      <c r="L51" s="48">
        <f t="shared" si="25"/>
        <v>0</v>
      </c>
      <c r="M51" s="49" t="s">
        <v>30</v>
      </c>
    </row>
    <row r="52" spans="1:76" ht="15.95" hidden="1" customHeight="1" x14ac:dyDescent="0.25">
      <c r="A52" s="23" t="s">
        <v>56</v>
      </c>
      <c r="B52" s="19" t="s">
        <v>57</v>
      </c>
      <c r="C52" s="40"/>
      <c r="D52" s="40"/>
      <c r="E52" s="40"/>
      <c r="F52" s="40"/>
      <c r="G52" s="40"/>
      <c r="H52" s="42">
        <f t="shared" si="3"/>
        <v>0</v>
      </c>
      <c r="I52" s="46">
        <f>E52-D52</f>
        <v>0</v>
      </c>
      <c r="J52" s="47" t="e">
        <f>E52/C52-100%</f>
        <v>#DIV/0!</v>
      </c>
      <c r="K52" s="47" t="e">
        <f>F52/E52-100%</f>
        <v>#DIV/0!</v>
      </c>
      <c r="L52" s="48">
        <f t="shared" si="25"/>
        <v>0</v>
      </c>
      <c r="M52" s="49" t="e">
        <f t="shared" si="2"/>
        <v>#DIV/0!</v>
      </c>
    </row>
    <row r="53" spans="1:76" ht="15.95" hidden="1" customHeight="1" x14ac:dyDescent="0.25">
      <c r="A53" s="23"/>
      <c r="B53" s="19"/>
      <c r="C53" s="40"/>
      <c r="D53" s="40"/>
      <c r="E53" s="40"/>
      <c r="F53" s="40"/>
      <c r="G53" s="40"/>
      <c r="H53" s="43">
        <f t="shared" si="3"/>
        <v>0</v>
      </c>
      <c r="I53" s="46">
        <f>E53-D53</f>
        <v>0</v>
      </c>
      <c r="J53" s="47" t="e">
        <f>E53/C53-100%</f>
        <v>#DIV/0!</v>
      </c>
      <c r="K53" s="47" t="e">
        <f>F53/E53-100%</f>
        <v>#DIV/0!</v>
      </c>
      <c r="L53" s="48">
        <f t="shared" si="25"/>
        <v>0</v>
      </c>
      <c r="M53" s="49" t="e">
        <f t="shared" si="2"/>
        <v>#DIV/0!</v>
      </c>
    </row>
    <row r="54" spans="1:76" s="33" customFormat="1" ht="15.95" hidden="1" customHeight="1" x14ac:dyDescent="0.25">
      <c r="A54" s="20" t="s">
        <v>28</v>
      </c>
      <c r="B54" s="21" t="s">
        <v>40</v>
      </c>
      <c r="C54" s="39">
        <f t="shared" ref="C54:G54" si="35">C55</f>
        <v>0</v>
      </c>
      <c r="D54" s="39">
        <f t="shared" si="35"/>
        <v>0</v>
      </c>
      <c r="E54" s="39">
        <f t="shared" si="35"/>
        <v>0</v>
      </c>
      <c r="F54" s="39">
        <f>F55</f>
        <v>0</v>
      </c>
      <c r="G54" s="39">
        <f t="shared" si="35"/>
        <v>0</v>
      </c>
      <c r="H54" s="41">
        <f>SUM(H55:H55)</f>
        <v>0</v>
      </c>
      <c r="I54" s="44">
        <f>G54-F54</f>
        <v>0</v>
      </c>
      <c r="J54" s="50" t="e">
        <f>G54/E54</f>
        <v>#DIV/0!</v>
      </c>
      <c r="K54" s="50" t="e">
        <f>G54/F54</f>
        <v>#DIV/0!</v>
      </c>
      <c r="L54" s="51">
        <f t="shared" ref="L54" si="36">G54-C54</f>
        <v>0</v>
      </c>
      <c r="M54" s="52" t="s">
        <v>30</v>
      </c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2"/>
      <c r="BP54" s="32"/>
      <c r="BQ54" s="32"/>
      <c r="BR54" s="32"/>
      <c r="BS54" s="32"/>
      <c r="BT54" s="32"/>
      <c r="BU54" s="32"/>
      <c r="BV54" s="32"/>
      <c r="BW54" s="32"/>
      <c r="BX54" s="32"/>
    </row>
    <row r="55" spans="1:76" ht="15.95" hidden="1" customHeight="1" x14ac:dyDescent="0.25">
      <c r="A55" s="18" t="s">
        <v>13</v>
      </c>
      <c r="B55" s="19" t="s">
        <v>76</v>
      </c>
      <c r="C55" s="40">
        <v>0</v>
      </c>
      <c r="D55" s="40"/>
      <c r="E55" s="40"/>
      <c r="F55" s="40"/>
      <c r="G55" s="40"/>
      <c r="H55" s="42">
        <f t="shared" si="3"/>
        <v>0</v>
      </c>
      <c r="I55" s="45">
        <f>G55-F55</f>
        <v>0</v>
      </c>
      <c r="J55" s="47" t="e">
        <f>G55/E55</f>
        <v>#DIV/0!</v>
      </c>
      <c r="K55" s="47" t="e">
        <f>G55/F55</f>
        <v>#DIV/0!</v>
      </c>
      <c r="L55" s="48">
        <f t="shared" ref="L55" si="37">G55-C55</f>
        <v>0</v>
      </c>
      <c r="M55" s="49" t="e">
        <f>G55/C55-100%</f>
        <v>#DIV/0!</v>
      </c>
    </row>
    <row r="56" spans="1:76" ht="15.95" customHeight="1" x14ac:dyDescent="0.25"/>
  </sheetData>
  <mergeCells count="15">
    <mergeCell ref="B6:B7"/>
    <mergeCell ref="L6:M6"/>
    <mergeCell ref="J6:K6"/>
    <mergeCell ref="I6:I7"/>
    <mergeCell ref="K1:M1"/>
    <mergeCell ref="D6:D7"/>
    <mergeCell ref="H6:H7"/>
    <mergeCell ref="A4:M4"/>
    <mergeCell ref="L5:M5"/>
    <mergeCell ref="A6:A7"/>
    <mergeCell ref="C6:C7"/>
    <mergeCell ref="E6:E7"/>
    <mergeCell ref="F6:F7"/>
    <mergeCell ref="G6:G7"/>
    <mergeCell ref="A2:M2"/>
  </mergeCells>
  <phoneticPr fontId="8" type="noConversion"/>
  <pageMargins left="0.47244094488188981" right="0.11811023622047245" top="0.16" bottom="0.11811023622047245" header="0.11811023622047245" footer="0.11811023622047245"/>
  <pageSetup paperSize="9" scale="67" orientation="landscape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Табл.1 РПр</vt:lpstr>
      <vt:lpstr>Лист1</vt:lpstr>
      <vt:lpstr>'Табл.1 РПр'!Область_печати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Прялухина Лариса Федоровна</cp:lastModifiedBy>
  <cp:lastPrinted>2020-09-29T14:36:43Z</cp:lastPrinted>
  <dcterms:created xsi:type="dcterms:W3CDTF">2013-01-22T05:32:31Z</dcterms:created>
  <dcterms:modified xsi:type="dcterms:W3CDTF">2020-09-29T14:44:48Z</dcterms:modified>
</cp:coreProperties>
</file>