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1 квартал\Заключение\"/>
    </mc:Choice>
  </mc:AlternateContent>
  <bookViews>
    <workbookView xWindow="14460" yWindow="120" windowWidth="12120" windowHeight="9000" tabRatio="772"/>
  </bookViews>
  <sheets>
    <sheet name="Приложение 1 доходы" sheetId="1" r:id="rId1"/>
  </sheets>
  <definedNames>
    <definedName name="_xlnm.Print_Area" localSheetId="0">'Приложение 1 доходы'!$A$1:$L$36</definedName>
  </definedNames>
  <calcPr calcId="162913"/>
</workbook>
</file>

<file path=xl/calcChain.xml><?xml version="1.0" encoding="utf-8"?>
<calcChain xmlns="http://schemas.openxmlformats.org/spreadsheetml/2006/main">
  <c r="L10" i="1" l="1"/>
  <c r="J10" i="1"/>
  <c r="J25" i="1"/>
  <c r="D28" i="1"/>
  <c r="L19" i="1"/>
  <c r="L20" i="1"/>
  <c r="L21" i="1"/>
  <c r="L22" i="1"/>
  <c r="K19" i="1"/>
  <c r="K20" i="1"/>
  <c r="K21" i="1"/>
  <c r="K22" i="1"/>
  <c r="K23" i="1"/>
  <c r="J19" i="1"/>
  <c r="J20" i="1"/>
  <c r="J21" i="1"/>
  <c r="J22" i="1"/>
  <c r="I19" i="1"/>
  <c r="I20" i="1"/>
  <c r="I21" i="1"/>
  <c r="I22" i="1"/>
  <c r="H19" i="1"/>
  <c r="H20" i="1"/>
  <c r="H21" i="1"/>
  <c r="H22" i="1"/>
  <c r="H23" i="1"/>
  <c r="E6" i="1"/>
  <c r="K8" i="1" l="1"/>
  <c r="L35" i="1" l="1"/>
  <c r="L18" i="1"/>
  <c r="L17" i="1"/>
  <c r="J9" i="1" l="1"/>
  <c r="L13" i="1"/>
  <c r="L12" i="1"/>
  <c r="L9" i="1"/>
  <c r="K24" i="1" l="1"/>
  <c r="F6" i="1"/>
  <c r="F28" i="1"/>
  <c r="F16" i="1"/>
  <c r="F26" i="1" l="1"/>
  <c r="F36" i="1" s="1"/>
  <c r="C28" i="1"/>
  <c r="C6" i="1"/>
  <c r="C16" i="1"/>
  <c r="G22" i="1" l="1"/>
  <c r="G19" i="1"/>
  <c r="G23" i="1"/>
  <c r="G20" i="1"/>
  <c r="G21" i="1"/>
  <c r="C26" i="1"/>
  <c r="C36" i="1" s="1"/>
  <c r="J17" i="1"/>
  <c r="J18" i="1"/>
  <c r="L33" i="1" l="1"/>
  <c r="L34" i="1"/>
  <c r="J33" i="1"/>
  <c r="J32" i="1"/>
  <c r="I30" i="1"/>
  <c r="L14" i="1"/>
  <c r="L15" i="1"/>
  <c r="J14" i="1"/>
  <c r="J15" i="1"/>
  <c r="I14" i="1"/>
  <c r="I15" i="1"/>
  <c r="L8" i="1"/>
  <c r="K9" i="1"/>
  <c r="I9" i="1"/>
  <c r="H9" i="1"/>
  <c r="J31" i="1" l="1"/>
  <c r="I31" i="1"/>
  <c r="I32" i="1"/>
  <c r="I33" i="1"/>
  <c r="I8" i="1"/>
  <c r="I10" i="1"/>
  <c r="I11" i="1"/>
  <c r="E28" i="1"/>
  <c r="J8" i="1" l="1"/>
  <c r="I17" i="1" l="1"/>
  <c r="I18" i="1" l="1"/>
  <c r="I12" i="1" l="1"/>
  <c r="I13" i="1"/>
  <c r="B16" i="1" l="1"/>
  <c r="D16" i="1" l="1"/>
  <c r="D6" i="1"/>
  <c r="D26" i="1" l="1"/>
  <c r="D36" i="1" s="1"/>
  <c r="K25" i="1"/>
  <c r="E16" i="1" l="1"/>
  <c r="H8" i="1"/>
  <c r="K18" i="1"/>
  <c r="K17" i="1"/>
  <c r="H14" i="1"/>
  <c r="H10" i="1"/>
  <c r="K10" i="1"/>
  <c r="K11" i="1"/>
  <c r="L16" i="1" l="1"/>
  <c r="I16" i="1"/>
  <c r="J16" i="1"/>
  <c r="H35" i="1"/>
  <c r="K35" i="1"/>
  <c r="H24" i="1"/>
  <c r="C39" i="1" l="1"/>
  <c r="B28" i="1" l="1"/>
  <c r="G15" i="1" l="1"/>
  <c r="K30" i="1"/>
  <c r="H18" i="1"/>
  <c r="H17" i="1"/>
  <c r="L32" i="1" l="1"/>
  <c r="H34" i="1"/>
  <c r="H31" i="1"/>
  <c r="H32" i="1"/>
  <c r="H33" i="1"/>
  <c r="H30" i="1"/>
  <c r="H29" i="1"/>
  <c r="H25" i="1"/>
  <c r="H11" i="1"/>
  <c r="H12" i="1"/>
  <c r="H13" i="1"/>
  <c r="H7" i="1"/>
  <c r="J29" i="1"/>
  <c r="J13" i="1"/>
  <c r="J12" i="1"/>
  <c r="J7" i="1"/>
  <c r="I7" i="1"/>
  <c r="I29" i="1"/>
  <c r="B6" i="1"/>
  <c r="K7" i="1"/>
  <c r="L7" i="1"/>
  <c r="K12" i="1"/>
  <c r="K13" i="1"/>
  <c r="K14" i="1"/>
  <c r="K15" i="1"/>
  <c r="K29" i="1"/>
  <c r="L29" i="1"/>
  <c r="K31" i="1"/>
  <c r="L31" i="1"/>
  <c r="K32" i="1"/>
  <c r="K33" i="1"/>
  <c r="K34" i="1"/>
  <c r="K16" i="1" l="1"/>
  <c r="G9" i="1"/>
  <c r="L28" i="1"/>
  <c r="I28" i="1"/>
  <c r="H28" i="1"/>
  <c r="J28" i="1"/>
  <c r="H16" i="1"/>
  <c r="E26" i="1"/>
  <c r="E36" i="1" s="1"/>
  <c r="D39" i="1"/>
  <c r="I6" i="1"/>
  <c r="J6" i="1"/>
  <c r="H6" i="1"/>
  <c r="K28" i="1"/>
  <c r="B26" i="1"/>
  <c r="K6" i="1"/>
  <c r="L6" i="1"/>
  <c r="G10" i="1" l="1"/>
  <c r="G8" i="1"/>
  <c r="G11" i="1"/>
  <c r="G14" i="1"/>
  <c r="G35" i="1"/>
  <c r="G24" i="1"/>
  <c r="G31" i="1"/>
  <c r="G34" i="1"/>
  <c r="G32" i="1"/>
  <c r="G13" i="1"/>
  <c r="G12" i="1"/>
  <c r="G25" i="1"/>
  <c r="G7" i="1"/>
  <c r="G33" i="1"/>
  <c r="G30" i="1"/>
  <c r="G18" i="1"/>
  <c r="G29" i="1"/>
  <c r="H26" i="1"/>
  <c r="L26" i="1"/>
  <c r="I26" i="1"/>
  <c r="J26" i="1"/>
  <c r="I36" i="1"/>
  <c r="G17" i="1"/>
  <c r="B36" i="1"/>
  <c r="K26" i="1"/>
  <c r="K36" i="1" l="1"/>
  <c r="B39" i="1"/>
  <c r="H36" i="1"/>
  <c r="G28" i="1"/>
  <c r="G16" i="1"/>
  <c r="G6" i="1"/>
  <c r="J36" i="1"/>
  <c r="L36" i="1"/>
  <c r="G26" i="1" l="1"/>
  <c r="G36" i="1" s="1"/>
</calcChain>
</file>

<file path=xl/sharedStrings.xml><?xml version="1.0" encoding="utf-8"?>
<sst xmlns="http://schemas.openxmlformats.org/spreadsheetml/2006/main" count="56" uniqueCount="49">
  <si>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</si>
  <si>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</si>
  <si>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</si>
  <si>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</si>
  <si>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</si>
  <si>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</si>
  <si>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</si>
  <si>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</si>
  <si>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</si>
  <si>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</si>
  <si>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</si>
  <si>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</si>
  <si>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</si>
  <si>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</si>
  <si>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</si>
  <si>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Прочие доходы от оказания платных услуг (работ) получателями средств бюджетов поселений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</si>
  <si>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</si>
  <si>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</si>
  <si>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</si>
  <si>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</si>
  <si>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</si>
  <si>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</si>
  <si>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</si>
  <si>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</si>
  <si>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Доходы, получаемые в виде арендной платы 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 указанных земельных участков</t>
  </si>
  <si>
    <t>Невыясненные поступления, зачисляемые в бюджеты поселений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</si>
  <si>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</si>
  <si>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</si>
  <si>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</si>
  <si>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</si>
  <si>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</si>
  <si>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продажи материальных и нематериальных активов</t>
  </si>
  <si>
    <t>Уточненные бюджетные назначения, утвержденные на отчетную дату                (ф. 0503117)</t>
  </si>
  <si>
    <t>Прочие неналоговые доходы (штрафы, санкции, возмещ. ущ.)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</si>
  <si>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</si>
  <si>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 доходы от компенсации затрат бюджетов сельских поселений</t>
  </si>
  <si>
    <t>Налог, взимаемый в связи с применением упрощенной системы налогообложения</t>
  </si>
  <si>
    <t>Штрафы, санкции, возмещение ущерба</t>
  </si>
  <si>
    <t>(тыс.руб.)</t>
  </si>
  <si>
    <t>ПРИЛОЖЕНИЕ № 1 к заключению по отчету об исполнении бюджета СП "Юшарский сельсовет" ЗР НАО за первый квартал 2022 года</t>
  </si>
  <si>
    <t>Показатели кассового исполнения за первый квартал 2021 года</t>
  </si>
  <si>
    <t xml:space="preserve">Бюджетные назначения на 2022 год </t>
  </si>
  <si>
    <t xml:space="preserve">Уточненые бюджетные назначения на 2022 год </t>
  </si>
  <si>
    <t>Показатели кассового исполнения за первый квартал 2022 года       (ф. 0503117)</t>
  </si>
  <si>
    <t xml:space="preserve">Отклонение  показателей  исполнения бюджета за первый квартал 2022 года относительно уточненных бюджетных назначений на первый квартал 2022 года, тыс.руб.  </t>
  </si>
  <si>
    <t>Исполнение бюджета за первый квартал 2022 года относительно уточненных бюджетных назначений</t>
  </si>
  <si>
    <t>на 2022 год, %</t>
  </si>
  <si>
    <t>на первый квартал 2022 года, %</t>
  </si>
  <si>
    <t>Отклонение  показателей  исполнения бюджета за первый квартал 2022 года относительно первого квартала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</si>
</sst>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7" fontId="3" fillId="0" borderId="0" xfId="1" applyNumberFormat="1" applyFont="1" applyBorder="1"/>
    <xf numFmtId="166" fontId="3" fillId="0" borderId="4" xfId="0" applyNumberFormat="1" applyFont="1" applyFill="1" applyBorder="1" applyAlignment="1">
      <alignment horizontal="right" vertical="center"/>
    </xf>
    <xf numFmtId="167" fontId="3" fillId="0" borderId="4" xfId="0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167" fontId="3" fillId="0" borderId="2" xfId="0" applyNumberFormat="1" applyFont="1" applyBorder="1" applyAlignment="1">
      <alignment horizontal="center"/>
    </xf>
    <xf numFmtId="0" fontId="3" fillId="0" borderId="1" xfId="0" applyFont="1" applyBorder="1"/>
    <xf numFmtId="168" fontId="3" fillId="0" borderId="5" xfId="2" applyNumberFormat="1" applyFont="1" applyBorder="1"/>
    <xf numFmtId="166" fontId="2" fillId="8" borderId="2" xfId="2" applyNumberFormat="1" applyFont="1" applyFill="1" applyBorder="1" applyAlignment="1">
      <alignment horizontal="right" vertical="center"/>
    </xf>
    <xf numFmtId="167" fontId="2" fillId="8" borderId="2" xfId="1" applyNumberFormat="1" applyFont="1" applyFill="1" applyBorder="1" applyAlignment="1">
      <alignment horizontal="right" vertical="center"/>
    </xf>
    <xf numFmtId="166" fontId="2" fillId="8" borderId="2" xfId="0" applyNumberFormat="1" applyFont="1" applyFill="1" applyBorder="1" applyAlignment="1">
      <alignment horizontal="right" vertical="center"/>
    </xf>
    <xf numFmtId="167" fontId="3" fillId="8" borderId="3" xfId="1" applyNumberFormat="1" applyFont="1" applyFill="1" applyBorder="1" applyAlignment="1">
      <alignment horizontal="right" vertical="center"/>
    </xf>
    <xf numFmtId="167" fontId="3" fillId="9" borderId="3" xfId="1" applyNumberFormat="1" applyFont="1" applyFill="1" applyBorder="1" applyAlignment="1">
      <alignment horizontal="right" vertical="center"/>
    </xf>
    <xf numFmtId="167" fontId="3" fillId="9" borderId="2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3" fillId="0" borderId="4" xfId="2" applyNumberFormat="1" applyFont="1" applyFill="1" applyBorder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5" fontId="2" fillId="0" borderId="4" xfId="0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0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6" fontId="2" fillId="2" borderId="4" xfId="2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7" fontId="4" fillId="10" borderId="4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5" fontId="2" fillId="0" borderId="4" xfId="2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168" fontId="2" fillId="7" borderId="5" xfId="2" applyNumberFormat="1" applyFont="1" applyFill="1" applyBorder="1" applyAlignment="1" applyProtection="1">
      <alignment horizontal="center" vertical="center"/>
      <protection locked="0"/>
    </xf>
    <xf numFmtId="168" fontId="2" fillId="7" borderId="2" xfId="2" applyNumberFormat="1" applyFont="1" applyFill="1" applyBorder="1" applyAlignment="1" applyProtection="1">
      <alignment horizontal="center" vertical="center"/>
      <protection locked="0"/>
    </xf>
    <xf numFmtId="167" fontId="2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167" fontId="3" fillId="0" borderId="4" xfId="1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  <pageSetUpPr fitToPage="1"/>
  </sheetPr>
  <dimension ref="A1:S39"/>
  <sheetViews>
    <sheetView tabSelected="1" view="pageBreakPreview" zoomScale="110" zoomScaleNormal="100" zoomScaleSheetLayoutView="11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O8" sqref="O8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51.75" customHeight="1" x14ac:dyDescent="0.2">
      <c r="A1" s="67"/>
      <c r="B1" s="11"/>
      <c r="C1" s="11"/>
      <c r="D1" s="1"/>
      <c r="E1" s="1"/>
      <c r="F1" s="2"/>
      <c r="G1" s="3"/>
      <c r="H1" s="3"/>
      <c r="I1" s="3"/>
      <c r="J1" s="86" t="s">
        <v>39</v>
      </c>
      <c r="K1" s="86"/>
      <c r="L1" s="86"/>
    </row>
    <row r="2" spans="1:16" ht="14.25" customHeight="1" x14ac:dyDescent="0.2">
      <c r="A2" s="80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6" ht="12.75" customHeight="1" x14ac:dyDescent="0.2">
      <c r="A3" s="15"/>
      <c r="B3" s="16"/>
      <c r="C3" s="16"/>
      <c r="D3" s="17"/>
      <c r="E3" s="17"/>
      <c r="F3" s="81"/>
      <c r="G3" s="81"/>
      <c r="H3" s="81"/>
      <c r="I3" s="81"/>
      <c r="J3" s="81"/>
      <c r="K3" s="68"/>
      <c r="L3" s="23" t="s">
        <v>38</v>
      </c>
    </row>
    <row r="4" spans="1:16" ht="76.5" customHeight="1" x14ac:dyDescent="0.2">
      <c r="A4" s="79" t="s">
        <v>20</v>
      </c>
      <c r="B4" s="82" t="s">
        <v>40</v>
      </c>
      <c r="C4" s="82" t="s">
        <v>41</v>
      </c>
      <c r="D4" s="82" t="s">
        <v>42</v>
      </c>
      <c r="E4" s="82" t="s">
        <v>32</v>
      </c>
      <c r="F4" s="82" t="s">
        <v>43</v>
      </c>
      <c r="G4" s="83" t="s">
        <v>21</v>
      </c>
      <c r="H4" s="83" t="s">
        <v>44</v>
      </c>
      <c r="I4" s="83" t="s">
        <v>45</v>
      </c>
      <c r="J4" s="83"/>
      <c r="K4" s="87" t="s">
        <v>48</v>
      </c>
      <c r="L4" s="87"/>
    </row>
    <row r="5" spans="1:16" ht="78" customHeight="1" x14ac:dyDescent="0.2">
      <c r="A5" s="79"/>
      <c r="B5" s="82"/>
      <c r="C5" s="82"/>
      <c r="D5" s="82"/>
      <c r="E5" s="82"/>
      <c r="F5" s="82"/>
      <c r="G5" s="84"/>
      <c r="H5" s="83"/>
      <c r="I5" s="77" t="s">
        <v>46</v>
      </c>
      <c r="J5" s="78" t="s">
        <v>47</v>
      </c>
      <c r="K5" s="75" t="s">
        <v>5</v>
      </c>
      <c r="L5" s="75" t="s">
        <v>22</v>
      </c>
    </row>
    <row r="6" spans="1:16" s="12" customFormat="1" ht="15" customHeight="1" x14ac:dyDescent="0.2">
      <c r="A6" s="37" t="s">
        <v>6</v>
      </c>
      <c r="B6" s="38">
        <f t="shared" ref="B6:G6" si="0">SUM(B7:B15)</f>
        <v>520</v>
      </c>
      <c r="C6" s="39">
        <f>SUM(C7:C15)</f>
        <v>1953.5</v>
      </c>
      <c r="D6" s="39">
        <f t="shared" ref="D6" si="1">SUM(D7:D15)</f>
        <v>1953.5</v>
      </c>
      <c r="E6" s="39">
        <f>SUM(E7:E15)</f>
        <v>351.8</v>
      </c>
      <c r="F6" s="39">
        <f>SUM(F7:F15)</f>
        <v>349.29999999999995</v>
      </c>
      <c r="G6" s="40">
        <f t="shared" si="0"/>
        <v>6.5266540854649738E-2</v>
      </c>
      <c r="H6" s="39">
        <f t="shared" ref="H6:H14" si="2">F6-E6</f>
        <v>-2.5000000000000568</v>
      </c>
      <c r="I6" s="41">
        <f t="shared" ref="I6:I16" si="3">F6/D6</f>
        <v>0.17880726900435115</v>
      </c>
      <c r="J6" s="41">
        <f t="shared" ref="J6:J25" si="4">F6/E6</f>
        <v>0.99289368959636137</v>
      </c>
      <c r="K6" s="42">
        <f t="shared" ref="K6:K26" si="5">F6-B6</f>
        <v>-170.70000000000005</v>
      </c>
      <c r="L6" s="41">
        <f>F6/B6-100%</f>
        <v>-0.32826923076923087</v>
      </c>
    </row>
    <row r="7" spans="1:16" ht="15" customHeight="1" x14ac:dyDescent="0.2">
      <c r="A7" s="43" t="s">
        <v>0</v>
      </c>
      <c r="B7" s="26">
        <v>210</v>
      </c>
      <c r="C7" s="26">
        <v>1231.0999999999999</v>
      </c>
      <c r="D7" s="26">
        <v>1231.0999999999999</v>
      </c>
      <c r="E7" s="26">
        <v>219.6</v>
      </c>
      <c r="F7" s="26">
        <v>217.5</v>
      </c>
      <c r="G7" s="21">
        <f t="shared" ref="G7:G14" si="6">F7/$F$36</f>
        <v>4.0639772790971425E-2</v>
      </c>
      <c r="H7" s="26">
        <f t="shared" si="2"/>
        <v>-2.0999999999999943</v>
      </c>
      <c r="I7" s="22">
        <f t="shared" si="3"/>
        <v>0.176671269596296</v>
      </c>
      <c r="J7" s="22">
        <f t="shared" si="4"/>
        <v>0.9904371584699454</v>
      </c>
      <c r="K7" s="20">
        <f t="shared" si="5"/>
        <v>7.5</v>
      </c>
      <c r="L7" s="22">
        <f>F7/B7-100%</f>
        <v>3.5714285714285809E-2</v>
      </c>
    </row>
    <row r="8" spans="1:16" ht="30" customHeight="1" x14ac:dyDescent="0.2">
      <c r="A8" s="43" t="s">
        <v>29</v>
      </c>
      <c r="B8" s="26">
        <v>125</v>
      </c>
      <c r="C8" s="26">
        <v>306</v>
      </c>
      <c r="D8" s="26">
        <v>306</v>
      </c>
      <c r="E8" s="26">
        <v>79.099999999999994</v>
      </c>
      <c r="F8" s="26">
        <v>78.900000000000006</v>
      </c>
      <c r="G8" s="21">
        <f t="shared" si="6"/>
        <v>1.4742427922793774E-2</v>
      </c>
      <c r="H8" s="26">
        <f t="shared" ref="H8:H9" si="7">F8-E8</f>
        <v>-0.19999999999998863</v>
      </c>
      <c r="I8" s="22">
        <f>F8/D8</f>
        <v>0.25784313725490199</v>
      </c>
      <c r="J8" s="22">
        <f t="shared" si="4"/>
        <v>0.99747155499367901</v>
      </c>
      <c r="K8" s="20">
        <f>F8-B8</f>
        <v>-46.099999999999994</v>
      </c>
      <c r="L8" s="22">
        <f>F8/B8-100%</f>
        <v>-0.36879999999999991</v>
      </c>
    </row>
    <row r="9" spans="1:16" ht="30" customHeight="1" x14ac:dyDescent="0.2">
      <c r="A9" s="43" t="s">
        <v>36</v>
      </c>
      <c r="B9" s="26">
        <v>47.2</v>
      </c>
      <c r="C9" s="26">
        <v>283.7</v>
      </c>
      <c r="D9" s="26">
        <v>283.7</v>
      </c>
      <c r="E9" s="26">
        <v>45.8</v>
      </c>
      <c r="F9" s="26">
        <v>45.7</v>
      </c>
      <c r="G9" s="21">
        <f t="shared" si="6"/>
        <v>8.5390235243558363E-3</v>
      </c>
      <c r="H9" s="26">
        <f t="shared" si="7"/>
        <v>-9.9999999999994316E-2</v>
      </c>
      <c r="I9" s="22">
        <f>F9/D9</f>
        <v>0.16108565385971099</v>
      </c>
      <c r="J9" s="22">
        <f>F9/E9</f>
        <v>0.99781659388646304</v>
      </c>
      <c r="K9" s="20">
        <f t="shared" ref="K9" si="8">F9-B9</f>
        <v>-1.5</v>
      </c>
      <c r="L9" s="22">
        <f>F9/B9-100%</f>
        <v>-3.1779661016949179E-2</v>
      </c>
    </row>
    <row r="10" spans="1:16" ht="16.5" hidden="1" customHeight="1" x14ac:dyDescent="0.2">
      <c r="A10" s="43" t="s">
        <v>1</v>
      </c>
      <c r="B10" s="25"/>
      <c r="C10" s="26"/>
      <c r="D10" s="26"/>
      <c r="E10" s="26"/>
      <c r="F10" s="25"/>
      <c r="G10" s="21">
        <f t="shared" si="6"/>
        <v>0</v>
      </c>
      <c r="H10" s="26">
        <f>F10-E10</f>
        <v>0</v>
      </c>
      <c r="I10" s="22" t="e">
        <f t="shared" si="3"/>
        <v>#DIV/0!</v>
      </c>
      <c r="J10" s="22" t="e">
        <f t="shared" ref="J10" si="9">F10/E10</f>
        <v>#DIV/0!</v>
      </c>
      <c r="K10" s="20">
        <f t="shared" ref="K10:K11" si="10">F10-B10</f>
        <v>0</v>
      </c>
      <c r="L10" s="22" t="e">
        <f t="shared" ref="L10" si="11">F10/B10-100%</f>
        <v>#DIV/0!</v>
      </c>
    </row>
    <row r="11" spans="1:16" ht="15" customHeight="1" x14ac:dyDescent="0.2">
      <c r="A11" s="43" t="s">
        <v>14</v>
      </c>
      <c r="B11" s="25">
        <v>0</v>
      </c>
      <c r="C11" s="26">
        <v>3</v>
      </c>
      <c r="D11" s="26">
        <v>3</v>
      </c>
      <c r="E11" s="26">
        <v>0</v>
      </c>
      <c r="F11" s="25">
        <v>0</v>
      </c>
      <c r="G11" s="21">
        <f t="shared" si="6"/>
        <v>0</v>
      </c>
      <c r="H11" s="26">
        <f t="shared" si="2"/>
        <v>0</v>
      </c>
      <c r="I11" s="22">
        <f t="shared" si="3"/>
        <v>0</v>
      </c>
      <c r="J11" s="22">
        <v>0</v>
      </c>
      <c r="K11" s="20">
        <f t="shared" si="10"/>
        <v>0</v>
      </c>
      <c r="L11" s="22">
        <v>0</v>
      </c>
    </row>
    <row r="12" spans="1:16" s="6" customFormat="1" ht="15" customHeight="1" x14ac:dyDescent="0.2">
      <c r="A12" s="44" t="s">
        <v>2</v>
      </c>
      <c r="B12" s="25">
        <v>132</v>
      </c>
      <c r="C12" s="25">
        <v>83.5</v>
      </c>
      <c r="D12" s="25">
        <v>83.5</v>
      </c>
      <c r="E12" s="25">
        <v>0.8</v>
      </c>
      <c r="F12" s="25">
        <v>0.7</v>
      </c>
      <c r="G12" s="21">
        <f t="shared" si="6"/>
        <v>1.3079467105140229E-4</v>
      </c>
      <c r="H12" s="26">
        <f t="shared" si="2"/>
        <v>-0.10000000000000009</v>
      </c>
      <c r="I12" s="22">
        <f t="shared" si="3"/>
        <v>8.3832335329341312E-3</v>
      </c>
      <c r="J12" s="22">
        <f t="shared" si="4"/>
        <v>0.87499999999999989</v>
      </c>
      <c r="K12" s="20">
        <f t="shared" si="5"/>
        <v>-131.30000000000001</v>
      </c>
      <c r="L12" s="22">
        <f t="shared" ref="L12" si="12">F12/B12-100%</f>
        <v>-0.99469696969696975</v>
      </c>
      <c r="N12" s="85"/>
      <c r="O12" s="85"/>
      <c r="P12" s="85"/>
    </row>
    <row r="13" spans="1:16" ht="15" customHeight="1" x14ac:dyDescent="0.2">
      <c r="A13" s="44" t="s">
        <v>8</v>
      </c>
      <c r="B13" s="25">
        <v>5.8</v>
      </c>
      <c r="C13" s="25">
        <v>46.2</v>
      </c>
      <c r="D13" s="25">
        <v>46.2</v>
      </c>
      <c r="E13" s="25">
        <v>6.5</v>
      </c>
      <c r="F13" s="25">
        <v>6.5</v>
      </c>
      <c r="G13" s="21">
        <f t="shared" si="6"/>
        <v>1.214521945477307E-3</v>
      </c>
      <c r="H13" s="26">
        <f t="shared" si="2"/>
        <v>0</v>
      </c>
      <c r="I13" s="22">
        <f t="shared" si="3"/>
        <v>0.14069264069264067</v>
      </c>
      <c r="J13" s="22">
        <f t="shared" si="4"/>
        <v>1</v>
      </c>
      <c r="K13" s="20">
        <f t="shared" si="5"/>
        <v>0.70000000000000018</v>
      </c>
      <c r="L13" s="22">
        <f>F13/B13-100%</f>
        <v>0.12068965517241392</v>
      </c>
    </row>
    <row r="14" spans="1:16" ht="29.25" hidden="1" customHeight="1" x14ac:dyDescent="0.2">
      <c r="A14" s="44" t="s">
        <v>16</v>
      </c>
      <c r="B14" s="45">
        <v>0</v>
      </c>
      <c r="C14" s="25">
        <v>0</v>
      </c>
      <c r="D14" s="25">
        <v>0</v>
      </c>
      <c r="E14" s="25">
        <v>0</v>
      </c>
      <c r="F14" s="25">
        <v>0</v>
      </c>
      <c r="G14" s="21">
        <f t="shared" si="6"/>
        <v>0</v>
      </c>
      <c r="H14" s="25">
        <f t="shared" si="2"/>
        <v>0</v>
      </c>
      <c r="I14" s="22" t="e">
        <f t="shared" si="3"/>
        <v>#DIV/0!</v>
      </c>
      <c r="J14" s="22" t="e">
        <f t="shared" si="4"/>
        <v>#DIV/0!</v>
      </c>
      <c r="K14" s="20">
        <f t="shared" si="5"/>
        <v>0</v>
      </c>
      <c r="L14" s="22" t="e">
        <f t="shared" ref="L14:L22" si="13">F14/B14-100%</f>
        <v>#DIV/0!</v>
      </c>
    </row>
    <row r="15" spans="1:16" s="6" customFormat="1" ht="20.100000000000001" hidden="1" customHeight="1" x14ac:dyDescent="0.2">
      <c r="A15" s="44" t="s">
        <v>16</v>
      </c>
      <c r="B15" s="45"/>
      <c r="C15" s="25"/>
      <c r="D15" s="25"/>
      <c r="E15" s="25"/>
      <c r="F15" s="25"/>
      <c r="G15" s="46">
        <f t="shared" ref="G15" si="14">F15/5378</f>
        <v>0</v>
      </c>
      <c r="H15" s="25"/>
      <c r="I15" s="22" t="e">
        <f t="shared" si="3"/>
        <v>#DIV/0!</v>
      </c>
      <c r="J15" s="22" t="e">
        <f t="shared" si="4"/>
        <v>#DIV/0!</v>
      </c>
      <c r="K15" s="20">
        <f t="shared" si="5"/>
        <v>0</v>
      </c>
      <c r="L15" s="22" t="e">
        <f t="shared" si="13"/>
        <v>#DIV/0!</v>
      </c>
    </row>
    <row r="16" spans="1:16" s="13" customFormat="1" ht="15" customHeight="1" x14ac:dyDescent="0.2">
      <c r="A16" s="47" t="s">
        <v>7</v>
      </c>
      <c r="B16" s="38">
        <f>SUM(B17:B24)</f>
        <v>260.5</v>
      </c>
      <c r="C16" s="38">
        <f>SUM(C17:C25)</f>
        <v>442.1</v>
      </c>
      <c r="D16" s="38">
        <f t="shared" ref="D16:G16" si="15">SUM(D17:D25)</f>
        <v>442.1</v>
      </c>
      <c r="E16" s="38">
        <f t="shared" si="15"/>
        <v>69.099999999999994</v>
      </c>
      <c r="F16" s="39">
        <f>SUM(F17:F25)</f>
        <v>69</v>
      </c>
      <c r="G16" s="40">
        <f t="shared" si="15"/>
        <v>1.2892617575066798E-2</v>
      </c>
      <c r="H16" s="39">
        <f>F16-E16</f>
        <v>-9.9999999999994316E-2</v>
      </c>
      <c r="I16" s="66">
        <f t="shared" si="3"/>
        <v>0.15607328658674507</v>
      </c>
      <c r="J16" s="66">
        <f t="shared" si="4"/>
        <v>0.99855282199710571</v>
      </c>
      <c r="K16" s="42">
        <f t="shared" si="5"/>
        <v>-191.5</v>
      </c>
      <c r="L16" s="66">
        <f t="shared" si="13"/>
        <v>-0.73512476007677541</v>
      </c>
    </row>
    <row r="17" spans="1:19" s="6" customFormat="1" ht="42" customHeight="1" x14ac:dyDescent="0.2">
      <c r="A17" s="74" t="s">
        <v>23</v>
      </c>
      <c r="B17" s="25">
        <v>6.5</v>
      </c>
      <c r="C17" s="25">
        <v>98</v>
      </c>
      <c r="D17" s="25">
        <v>98</v>
      </c>
      <c r="E17" s="25">
        <v>13</v>
      </c>
      <c r="F17" s="25">
        <v>13</v>
      </c>
      <c r="G17" s="21">
        <f>F17/$F$36</f>
        <v>2.429043890954614E-3</v>
      </c>
      <c r="H17" s="26">
        <f>F17-E17</f>
        <v>0</v>
      </c>
      <c r="I17" s="22">
        <f t="shared" ref="I17" si="16">F17/D17</f>
        <v>0.1326530612244898</v>
      </c>
      <c r="J17" s="22">
        <f t="shared" si="4"/>
        <v>1</v>
      </c>
      <c r="K17" s="20">
        <f>F17-B17</f>
        <v>6.5</v>
      </c>
      <c r="L17" s="22">
        <f t="shared" si="13"/>
        <v>1</v>
      </c>
      <c r="S17" s="6">
        <v>44</v>
      </c>
    </row>
    <row r="18" spans="1:19" s="6" customFormat="1" ht="75" customHeight="1" x14ac:dyDescent="0.2">
      <c r="A18" s="44" t="s">
        <v>34</v>
      </c>
      <c r="B18" s="25">
        <v>45.7</v>
      </c>
      <c r="C18" s="25">
        <v>344.1</v>
      </c>
      <c r="D18" s="25">
        <v>344.1</v>
      </c>
      <c r="E18" s="25">
        <v>56.1</v>
      </c>
      <c r="F18" s="25">
        <v>56</v>
      </c>
      <c r="G18" s="46">
        <f>F18/$F$36</f>
        <v>1.0463573684112184E-2</v>
      </c>
      <c r="H18" s="26">
        <f t="shared" ref="H18:H23" si="17">F18-E18</f>
        <v>-0.10000000000000142</v>
      </c>
      <c r="I18" s="22">
        <f t="shared" ref="I18:I22" si="18">F18/D18</f>
        <v>0.16274338854984016</v>
      </c>
      <c r="J18" s="22">
        <f t="shared" si="4"/>
        <v>0.99821746880570406</v>
      </c>
      <c r="K18" s="20">
        <f t="shared" ref="K18:K23" si="19">F18-B18</f>
        <v>10.299999999999997</v>
      </c>
      <c r="L18" s="22">
        <f t="shared" si="13"/>
        <v>0.2253829321663019</v>
      </c>
    </row>
    <row r="19" spans="1:19" s="6" customFormat="1" ht="11.25" hidden="1" customHeight="1" x14ac:dyDescent="0.2">
      <c r="A19" s="48" t="s">
        <v>24</v>
      </c>
      <c r="B19" s="25"/>
      <c r="C19" s="25"/>
      <c r="D19" s="25"/>
      <c r="E19" s="25"/>
      <c r="F19" s="25"/>
      <c r="G19" s="46">
        <f t="shared" ref="G19:G23" si="20">F19/$F$36</f>
        <v>0</v>
      </c>
      <c r="H19" s="26">
        <f t="shared" si="17"/>
        <v>0</v>
      </c>
      <c r="I19" s="22" t="e">
        <f t="shared" si="18"/>
        <v>#DIV/0!</v>
      </c>
      <c r="J19" s="22" t="e">
        <f t="shared" si="4"/>
        <v>#DIV/0!</v>
      </c>
      <c r="K19" s="20">
        <f t="shared" si="19"/>
        <v>0</v>
      </c>
      <c r="L19" s="22" t="e">
        <f t="shared" si="13"/>
        <v>#DIV/0!</v>
      </c>
    </row>
    <row r="20" spans="1:19" ht="16.5" hidden="1" customHeight="1" x14ac:dyDescent="0.2">
      <c r="A20" s="43" t="s">
        <v>15</v>
      </c>
      <c r="B20" s="25"/>
      <c r="C20" s="25"/>
      <c r="D20" s="25"/>
      <c r="E20" s="25"/>
      <c r="F20" s="25"/>
      <c r="G20" s="46">
        <f t="shared" si="20"/>
        <v>0</v>
      </c>
      <c r="H20" s="26">
        <f t="shared" si="17"/>
        <v>0</v>
      </c>
      <c r="I20" s="22" t="e">
        <f t="shared" si="18"/>
        <v>#DIV/0!</v>
      </c>
      <c r="J20" s="22" t="e">
        <f t="shared" si="4"/>
        <v>#DIV/0!</v>
      </c>
      <c r="K20" s="20">
        <f t="shared" si="19"/>
        <v>0</v>
      </c>
      <c r="L20" s="22" t="e">
        <f t="shared" si="13"/>
        <v>#DIV/0!</v>
      </c>
    </row>
    <row r="21" spans="1:19" ht="29.25" hidden="1" customHeight="1" x14ac:dyDescent="0.2">
      <c r="A21" s="43" t="s">
        <v>35</v>
      </c>
      <c r="B21" s="25"/>
      <c r="C21" s="25"/>
      <c r="D21" s="25"/>
      <c r="E21" s="25"/>
      <c r="F21" s="25"/>
      <c r="G21" s="46">
        <f t="shared" si="20"/>
        <v>0</v>
      </c>
      <c r="H21" s="26">
        <f t="shared" si="17"/>
        <v>0</v>
      </c>
      <c r="I21" s="22" t="e">
        <f t="shared" si="18"/>
        <v>#DIV/0!</v>
      </c>
      <c r="J21" s="22" t="e">
        <f t="shared" si="4"/>
        <v>#DIV/0!</v>
      </c>
      <c r="K21" s="20">
        <f t="shared" si="19"/>
        <v>0</v>
      </c>
      <c r="L21" s="22" t="e">
        <f t="shared" si="13"/>
        <v>#DIV/0!</v>
      </c>
    </row>
    <row r="22" spans="1:19" s="5" customFormat="1" ht="18.75" hidden="1" customHeight="1" x14ac:dyDescent="0.2">
      <c r="A22" s="44" t="s">
        <v>31</v>
      </c>
      <c r="B22" s="25"/>
      <c r="C22" s="25"/>
      <c r="D22" s="25"/>
      <c r="E22" s="25"/>
      <c r="F22" s="25"/>
      <c r="G22" s="46">
        <f t="shared" si="20"/>
        <v>0</v>
      </c>
      <c r="H22" s="26">
        <f t="shared" si="17"/>
        <v>0</v>
      </c>
      <c r="I22" s="22" t="e">
        <f t="shared" si="18"/>
        <v>#DIV/0!</v>
      </c>
      <c r="J22" s="22" t="e">
        <f t="shared" si="4"/>
        <v>#DIV/0!</v>
      </c>
      <c r="K22" s="20">
        <f t="shared" si="19"/>
        <v>0</v>
      </c>
      <c r="L22" s="22" t="e">
        <f t="shared" si="13"/>
        <v>#DIV/0!</v>
      </c>
    </row>
    <row r="23" spans="1:19" s="5" customFormat="1" ht="18.75" customHeight="1" x14ac:dyDescent="0.2">
      <c r="A23" s="44" t="s">
        <v>37</v>
      </c>
      <c r="B23" s="25">
        <v>208.1</v>
      </c>
      <c r="C23" s="25">
        <v>0</v>
      </c>
      <c r="D23" s="25">
        <v>0</v>
      </c>
      <c r="E23" s="25">
        <v>0</v>
      </c>
      <c r="F23" s="25">
        <v>0</v>
      </c>
      <c r="G23" s="46">
        <f t="shared" si="20"/>
        <v>0</v>
      </c>
      <c r="H23" s="26">
        <f t="shared" si="17"/>
        <v>0</v>
      </c>
      <c r="I23" s="22">
        <v>0</v>
      </c>
      <c r="J23" s="22">
        <v>0</v>
      </c>
      <c r="K23" s="20">
        <f t="shared" si="19"/>
        <v>-208.1</v>
      </c>
      <c r="L23" s="22">
        <v>0</v>
      </c>
    </row>
    <row r="24" spans="1:19" s="5" customFormat="1" ht="17.25" customHeight="1" x14ac:dyDescent="0.2">
      <c r="A24" s="76" t="s">
        <v>25</v>
      </c>
      <c r="B24" s="25">
        <v>0.2</v>
      </c>
      <c r="C24" s="25">
        <v>0</v>
      </c>
      <c r="D24" s="25">
        <v>0</v>
      </c>
      <c r="E24" s="25">
        <v>0</v>
      </c>
      <c r="F24" s="25">
        <v>0</v>
      </c>
      <c r="G24" s="21">
        <f>F24/$F$36</f>
        <v>0</v>
      </c>
      <c r="H24" s="26">
        <f t="shared" ref="H24" si="21">F24-E24</f>
        <v>0</v>
      </c>
      <c r="I24" s="22">
        <v>0</v>
      </c>
      <c r="J24" s="22">
        <v>0</v>
      </c>
      <c r="K24" s="20">
        <f t="shared" ref="K24" si="22">F24-B24</f>
        <v>-0.2</v>
      </c>
      <c r="L24" s="22">
        <v>0</v>
      </c>
    </row>
    <row r="25" spans="1:19" s="5" customFormat="1" ht="0.75" customHeight="1" x14ac:dyDescent="0.2">
      <c r="A25" s="44" t="s">
        <v>33</v>
      </c>
      <c r="B25" s="45"/>
      <c r="C25" s="25"/>
      <c r="D25" s="25"/>
      <c r="E25" s="25"/>
      <c r="F25" s="25"/>
      <c r="G25" s="21">
        <f>F25/$F$36</f>
        <v>0</v>
      </c>
      <c r="H25" s="26">
        <f>F25-E25</f>
        <v>0</v>
      </c>
      <c r="I25" s="22">
        <v>0</v>
      </c>
      <c r="J25" s="22" t="e">
        <f t="shared" si="4"/>
        <v>#DIV/0!</v>
      </c>
      <c r="K25" s="20">
        <f t="shared" ref="K25" si="23">F25-B25</f>
        <v>0</v>
      </c>
      <c r="L25" s="22">
        <v>0</v>
      </c>
    </row>
    <row r="26" spans="1:19" s="14" customFormat="1" ht="15" customHeight="1" x14ac:dyDescent="0.25">
      <c r="A26" s="47" t="s">
        <v>9</v>
      </c>
      <c r="B26" s="38">
        <f>B6+B16</f>
        <v>780.5</v>
      </c>
      <c r="C26" s="38">
        <f>C6+C16</f>
        <v>2395.6</v>
      </c>
      <c r="D26" s="38">
        <f>D6+D16</f>
        <v>2395.6</v>
      </c>
      <c r="E26" s="38">
        <f>E6+E16</f>
        <v>420.9</v>
      </c>
      <c r="F26" s="39">
        <f>F6+F16</f>
        <v>418.29999999999995</v>
      </c>
      <c r="G26" s="40">
        <f>G16+G6</f>
        <v>7.8159158429716533E-2</v>
      </c>
      <c r="H26" s="39">
        <f>F26-E26</f>
        <v>-2.6000000000000227</v>
      </c>
      <c r="I26" s="41">
        <f>F26/D26</f>
        <v>0.17461178827851059</v>
      </c>
      <c r="J26" s="41">
        <f>F26/E26</f>
        <v>0.99382276075077214</v>
      </c>
      <c r="K26" s="42">
        <f t="shared" si="5"/>
        <v>-362.20000000000005</v>
      </c>
      <c r="L26" s="41">
        <f>F26/B26-100%</f>
        <v>-0.46406149903907756</v>
      </c>
    </row>
    <row r="27" spans="1:19" s="5" customFormat="1" ht="0.75" customHeight="1" x14ac:dyDescent="0.2">
      <c r="A27" s="49"/>
      <c r="B27" s="69"/>
      <c r="C27" s="50"/>
      <c r="D27" s="50"/>
      <c r="E27" s="50"/>
      <c r="F27" s="50"/>
      <c r="G27" s="51"/>
      <c r="H27" s="50"/>
      <c r="I27" s="52"/>
      <c r="J27" s="52"/>
      <c r="K27" s="53"/>
      <c r="L27" s="52"/>
    </row>
    <row r="28" spans="1:19" ht="15" customHeight="1" x14ac:dyDescent="0.2">
      <c r="A28" s="54" t="s">
        <v>3</v>
      </c>
      <c r="B28" s="55">
        <f t="shared" ref="B28:G28" si="24">SUM(B29:B35)</f>
        <v>20577.300000000003</v>
      </c>
      <c r="C28" s="55">
        <f>SUM(C29:C35)</f>
        <v>19886.2</v>
      </c>
      <c r="D28" s="55">
        <f>SUM(D29:D35)</f>
        <v>22763.1</v>
      </c>
      <c r="E28" s="55">
        <f>SUM(E29:E35)</f>
        <v>5127.1000000000004</v>
      </c>
      <c r="F28" s="55">
        <f>SUM(F29:F35)</f>
        <v>4933.6000000000004</v>
      </c>
      <c r="G28" s="56">
        <f t="shared" si="24"/>
        <v>0.92184084157028334</v>
      </c>
      <c r="H28" s="55">
        <f t="shared" ref="H28:H35" si="25">F28-E28</f>
        <v>-193.5</v>
      </c>
      <c r="I28" s="57">
        <f t="shared" ref="I28:I33" si="26">F28/D28</f>
        <v>0.2167367362090401</v>
      </c>
      <c r="J28" s="57">
        <f t="shared" ref="J28:J33" si="27">F28/E28</f>
        <v>0.96225936689356562</v>
      </c>
      <c r="K28" s="58">
        <f t="shared" ref="K28:K34" si="28">F28-B28</f>
        <v>-15643.700000000003</v>
      </c>
      <c r="L28" s="57">
        <f t="shared" ref="L28:L35" si="29">F28/B28-100%</f>
        <v>-0.76024065353569226</v>
      </c>
    </row>
    <row r="29" spans="1:19" s="6" customFormat="1" ht="15" customHeight="1" x14ac:dyDescent="0.2">
      <c r="A29" s="44" t="s">
        <v>10</v>
      </c>
      <c r="B29" s="25">
        <v>2364.9</v>
      </c>
      <c r="C29" s="25">
        <v>5385.5</v>
      </c>
      <c r="D29" s="25">
        <v>5385.5</v>
      </c>
      <c r="E29" s="25">
        <v>1346.3</v>
      </c>
      <c r="F29" s="25">
        <v>1346.3</v>
      </c>
      <c r="G29" s="21">
        <f t="shared" ref="G29:G35" si="30">F29/$F$36</f>
        <v>0.25155552233786127</v>
      </c>
      <c r="H29" s="25">
        <f t="shared" si="25"/>
        <v>0</v>
      </c>
      <c r="I29" s="22">
        <f t="shared" si="26"/>
        <v>0.24998607371646087</v>
      </c>
      <c r="J29" s="22">
        <f t="shared" si="27"/>
        <v>1</v>
      </c>
      <c r="K29" s="20">
        <f t="shared" si="28"/>
        <v>-1018.6000000000001</v>
      </c>
      <c r="L29" s="22">
        <f t="shared" si="29"/>
        <v>-0.43071588650682913</v>
      </c>
    </row>
    <row r="30" spans="1:19" s="6" customFormat="1" ht="16.5" customHeight="1" x14ac:dyDescent="0.2">
      <c r="A30" s="44" t="s">
        <v>11</v>
      </c>
      <c r="B30" s="25">
        <v>5043.1000000000004</v>
      </c>
      <c r="C30" s="25">
        <v>0</v>
      </c>
      <c r="D30" s="25">
        <v>2521.6</v>
      </c>
      <c r="E30" s="25">
        <v>0</v>
      </c>
      <c r="F30" s="25">
        <v>0</v>
      </c>
      <c r="G30" s="21">
        <f>F30/$F$36</f>
        <v>0</v>
      </c>
      <c r="H30" s="25">
        <f>F30-E30</f>
        <v>0</v>
      </c>
      <c r="I30" s="22">
        <f>F30/D30</f>
        <v>0</v>
      </c>
      <c r="J30" s="22">
        <v>0</v>
      </c>
      <c r="K30" s="20">
        <f>F30-B30</f>
        <v>-5043.1000000000004</v>
      </c>
      <c r="L30" s="22">
        <v>0</v>
      </c>
    </row>
    <row r="31" spans="1:19" s="6" customFormat="1" ht="15" customHeight="1" x14ac:dyDescent="0.2">
      <c r="A31" s="44" t="s">
        <v>12</v>
      </c>
      <c r="B31" s="25">
        <v>288.60000000000002</v>
      </c>
      <c r="C31" s="25">
        <v>418.7</v>
      </c>
      <c r="D31" s="25">
        <v>429.9</v>
      </c>
      <c r="E31" s="25">
        <v>288.7</v>
      </c>
      <c r="F31" s="25">
        <v>267.3</v>
      </c>
      <c r="G31" s="21">
        <f>F31/$F$36</f>
        <v>4.9944879388628335E-2</v>
      </c>
      <c r="H31" s="25">
        <f>F31-E31</f>
        <v>-21.399999999999977</v>
      </c>
      <c r="I31" s="22">
        <f>F31/D31</f>
        <v>0.62177250523377536</v>
      </c>
      <c r="J31" s="22">
        <f>F31/E31</f>
        <v>0.92587461032213381</v>
      </c>
      <c r="K31" s="20">
        <f>F31-B31</f>
        <v>-21.300000000000011</v>
      </c>
      <c r="L31" s="22">
        <f>F31/B31-100%</f>
        <v>-7.3804573804573836E-2</v>
      </c>
    </row>
    <row r="32" spans="1:19" s="6" customFormat="1" ht="15" customHeight="1" x14ac:dyDescent="0.2">
      <c r="A32" s="44" t="s">
        <v>13</v>
      </c>
      <c r="B32" s="25">
        <v>12880.7</v>
      </c>
      <c r="C32" s="25">
        <v>14082</v>
      </c>
      <c r="D32" s="25">
        <v>14426.1</v>
      </c>
      <c r="E32" s="25">
        <v>3492.1</v>
      </c>
      <c r="F32" s="25">
        <v>3320</v>
      </c>
      <c r="G32" s="21">
        <f t="shared" si="30"/>
        <v>0.62034043984379372</v>
      </c>
      <c r="H32" s="25">
        <f t="shared" si="25"/>
        <v>-172.09999999999991</v>
      </c>
      <c r="I32" s="22">
        <f t="shared" si="26"/>
        <v>0.23013842965181164</v>
      </c>
      <c r="J32" s="22">
        <f t="shared" si="27"/>
        <v>0.95071733340969622</v>
      </c>
      <c r="K32" s="20">
        <f t="shared" si="28"/>
        <v>-9560.7000000000007</v>
      </c>
      <c r="L32" s="22">
        <f t="shared" si="29"/>
        <v>-0.74225003299510117</v>
      </c>
    </row>
    <row r="33" spans="1:12" s="24" customFormat="1" ht="19.5" hidden="1" customHeight="1" x14ac:dyDescent="0.2">
      <c r="A33" s="59" t="s">
        <v>19</v>
      </c>
      <c r="B33" s="27"/>
      <c r="C33" s="27"/>
      <c r="D33" s="27"/>
      <c r="E33" s="27"/>
      <c r="F33" s="27"/>
      <c r="G33" s="21">
        <f t="shared" si="30"/>
        <v>0</v>
      </c>
      <c r="H33" s="25">
        <f t="shared" si="25"/>
        <v>0</v>
      </c>
      <c r="I33" s="22" t="e">
        <f t="shared" si="26"/>
        <v>#DIV/0!</v>
      </c>
      <c r="J33" s="22" t="e">
        <f t="shared" si="27"/>
        <v>#DIV/0!</v>
      </c>
      <c r="K33" s="20">
        <f t="shared" si="28"/>
        <v>0</v>
      </c>
      <c r="L33" s="22" t="e">
        <f t="shared" si="29"/>
        <v>#DIV/0!</v>
      </c>
    </row>
    <row r="34" spans="1:12" s="24" customFormat="1" ht="51" hidden="1" customHeight="1" x14ac:dyDescent="0.2">
      <c r="A34" s="60" t="s">
        <v>30</v>
      </c>
      <c r="B34" s="27">
        <v>0</v>
      </c>
      <c r="C34" s="27"/>
      <c r="D34" s="27"/>
      <c r="E34" s="27"/>
      <c r="F34" s="27"/>
      <c r="G34" s="21">
        <f t="shared" si="30"/>
        <v>0</v>
      </c>
      <c r="H34" s="27">
        <f t="shared" si="25"/>
        <v>0</v>
      </c>
      <c r="I34" s="22">
        <v>0</v>
      </c>
      <c r="J34" s="22">
        <v>0</v>
      </c>
      <c r="K34" s="20">
        <f t="shared" si="28"/>
        <v>0</v>
      </c>
      <c r="L34" s="22" t="e">
        <f t="shared" si="29"/>
        <v>#DIV/0!</v>
      </c>
    </row>
    <row r="35" spans="1:12" s="6" customFormat="1" ht="40.5" hidden="1" customHeight="1" x14ac:dyDescent="0.2">
      <c r="A35" s="44" t="s">
        <v>18</v>
      </c>
      <c r="B35" s="27">
        <v>0</v>
      </c>
      <c r="C35" s="25"/>
      <c r="D35" s="25"/>
      <c r="E35" s="25"/>
      <c r="F35" s="25"/>
      <c r="G35" s="21">
        <f t="shared" si="30"/>
        <v>0</v>
      </c>
      <c r="H35" s="25">
        <f t="shared" si="25"/>
        <v>0</v>
      </c>
      <c r="I35" s="22">
        <v>0</v>
      </c>
      <c r="J35" s="22">
        <v>0</v>
      </c>
      <c r="K35" s="20">
        <f t="shared" ref="K35" si="31">F35-B35</f>
        <v>0</v>
      </c>
      <c r="L35" s="22" t="e">
        <f t="shared" si="29"/>
        <v>#DIV/0!</v>
      </c>
    </row>
    <row r="36" spans="1:12" ht="15.95" customHeight="1" x14ac:dyDescent="0.2">
      <c r="A36" s="61" t="s">
        <v>4</v>
      </c>
      <c r="B36" s="62">
        <f>B26+B28</f>
        <v>21357.800000000003</v>
      </c>
      <c r="C36" s="62">
        <f>C26+C28</f>
        <v>22281.8</v>
      </c>
      <c r="D36" s="62">
        <f>D26+D28</f>
        <v>25158.699999999997</v>
      </c>
      <c r="E36" s="62">
        <f>E26+E28</f>
        <v>5548</v>
      </c>
      <c r="F36" s="63">
        <f>F26+F28</f>
        <v>5351.9000000000005</v>
      </c>
      <c r="G36" s="64">
        <f>G28+G26</f>
        <v>0.99999999999999989</v>
      </c>
      <c r="H36" s="62">
        <f>F36-E36</f>
        <v>-196.09999999999945</v>
      </c>
      <c r="I36" s="65">
        <f>F36/D36</f>
        <v>0.21272561777834312</v>
      </c>
      <c r="J36" s="65">
        <f>F36/E36</f>
        <v>0.96465392934390781</v>
      </c>
      <c r="K36" s="63">
        <f>F36-B36</f>
        <v>-16005.900000000001</v>
      </c>
      <c r="L36" s="65">
        <f>F36/B36-100%</f>
        <v>-0.74941707479234754</v>
      </c>
    </row>
    <row r="37" spans="1:12" x14ac:dyDescent="0.2">
      <c r="A37" s="15"/>
      <c r="B37" s="16"/>
      <c r="C37" s="16"/>
      <c r="D37" s="17"/>
      <c r="E37" s="17"/>
      <c r="F37" s="17"/>
      <c r="G37" s="18"/>
      <c r="H37" s="18"/>
      <c r="I37" s="18"/>
      <c r="J37" s="17"/>
      <c r="K37" s="17"/>
      <c r="L37" s="19"/>
    </row>
    <row r="38" spans="1:12" ht="13.5" hidden="1" thickBot="1" x14ac:dyDescent="0.25">
      <c r="A38" s="70" t="s">
        <v>26</v>
      </c>
      <c r="B38" s="71">
        <v>11831.4</v>
      </c>
      <c r="C38" s="72">
        <v>26413.200000000001</v>
      </c>
      <c r="D38" s="72">
        <v>26680.400000000005</v>
      </c>
      <c r="E38" s="72"/>
      <c r="F38" s="72"/>
      <c r="G38" s="73" t="s">
        <v>28</v>
      </c>
      <c r="H38" s="31">
        <v>-2892.2000000000007</v>
      </c>
      <c r="I38" s="32">
        <v>0.36050808833450765</v>
      </c>
      <c r="J38" s="32">
        <v>0.76882188846347521</v>
      </c>
      <c r="K38" s="33">
        <v>-2212.8999999999996</v>
      </c>
      <c r="L38" s="34">
        <v>-0.18703619182852405</v>
      </c>
    </row>
    <row r="39" spans="1:12" ht="13.5" hidden="1" thickBot="1" x14ac:dyDescent="0.25">
      <c r="A39" s="29" t="s">
        <v>27</v>
      </c>
      <c r="B39" s="30">
        <f>B36-B38</f>
        <v>9526.4000000000033</v>
      </c>
      <c r="C39" s="30">
        <f t="shared" ref="C39:D39" si="32">C36-C38</f>
        <v>-4131.4000000000015</v>
      </c>
      <c r="D39" s="30">
        <f t="shared" si="32"/>
        <v>-1521.700000000008</v>
      </c>
      <c r="E39" s="30"/>
      <c r="F39" s="30"/>
      <c r="G39" s="28" t="s">
        <v>28</v>
      </c>
      <c r="H39" s="36" t="s">
        <v>28</v>
      </c>
      <c r="I39" s="36" t="s">
        <v>28</v>
      </c>
      <c r="J39" s="36" t="s">
        <v>28</v>
      </c>
      <c r="K39" s="36" t="s">
        <v>28</v>
      </c>
      <c r="L39" s="35" t="s">
        <v>28</v>
      </c>
    </row>
  </sheetData>
  <mergeCells count="14">
    <mergeCell ref="N12:P12"/>
    <mergeCell ref="J1:L1"/>
    <mergeCell ref="K4:L4"/>
    <mergeCell ref="C4:C5"/>
    <mergeCell ref="B4:B5"/>
    <mergeCell ref="D4:D5"/>
    <mergeCell ref="A4:A5"/>
    <mergeCell ref="A2:L2"/>
    <mergeCell ref="F3:J3"/>
    <mergeCell ref="F4:F5"/>
    <mergeCell ref="E4:E5"/>
    <mergeCell ref="G4:G5"/>
    <mergeCell ref="I4:J4"/>
    <mergeCell ref="H4:H5"/>
  </mergeCells>
  <phoneticPr fontId="0" type="noConversion"/>
  <pageMargins left="0.59055118110236227" right="0.59055118110236227" top="0.23622047244094491" bottom="0" header="0" footer="0.11811023622047245"/>
  <pageSetup paperSize="9" scale="6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Андрюкова Оксана Валентиновна</cp:lastModifiedBy>
  <cp:lastPrinted>2022-05-04T12:06:05Z</cp:lastPrinted>
  <dcterms:created xsi:type="dcterms:W3CDTF">2007-02-19T15:18:48Z</dcterms:created>
  <dcterms:modified xsi:type="dcterms:W3CDTF">2022-05-04T12:06:17Z</dcterms:modified>
</cp:coreProperties>
</file>