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9 Юшарский сельсовет НАО\Бюджет\2022\Отчет за 9 месяцев\Заключение\"/>
    </mc:Choice>
  </mc:AlternateContent>
  <bookViews>
    <workbookView xWindow="-60" yWindow="30" windowWidth="14400" windowHeight="12795" tabRatio="772"/>
  </bookViews>
  <sheets>
    <sheet name="Приложение 1 доходы" sheetId="1" r:id="rId1"/>
  </sheets>
  <definedNames>
    <definedName name="_xlnm.Print_Area" localSheetId="0">'Приложение 1 доходы'!$A$1:$L$32</definedName>
  </definedNames>
  <calcPr calcId="162913"/>
</workbook>
</file>

<file path=xl/calcChain.xml><?xml version="1.0" encoding="utf-8"?>
<calcChain xmlns="http://schemas.openxmlformats.org/spreadsheetml/2006/main">
  <c r="L19" i="1" l="1"/>
  <c r="L20" i="1"/>
  <c r="L21" i="1"/>
  <c r="L22" i="1"/>
  <c r="L10" i="1" l="1"/>
  <c r="L11" i="1"/>
  <c r="L31" i="1" l="1"/>
  <c r="L28" i="1"/>
  <c r="L17" i="1"/>
  <c r="J21" i="1"/>
  <c r="I21" i="1"/>
  <c r="J10" i="1"/>
  <c r="J11" i="1"/>
  <c r="B16" i="1" l="1"/>
  <c r="B26" i="1"/>
  <c r="L9" i="1" l="1"/>
  <c r="E16" i="1"/>
  <c r="L18" i="1" l="1"/>
  <c r="J19" i="1" l="1"/>
  <c r="J20" i="1"/>
  <c r="J17" i="1"/>
  <c r="J18" i="1"/>
  <c r="J30" i="1" l="1"/>
  <c r="J28" i="1"/>
  <c r="I28" i="1"/>
  <c r="I19" i="1"/>
  <c r="I20" i="1"/>
  <c r="L14" i="1"/>
  <c r="L15" i="1"/>
  <c r="J14" i="1"/>
  <c r="J15" i="1"/>
  <c r="I14" i="1"/>
  <c r="I15" i="1"/>
  <c r="L8" i="1"/>
  <c r="K9" i="1"/>
  <c r="J9" i="1"/>
  <c r="I9" i="1"/>
  <c r="H9" i="1"/>
  <c r="E6" i="1" l="1"/>
  <c r="L12" i="1" l="1"/>
  <c r="L13" i="1"/>
  <c r="J29" i="1"/>
  <c r="I29" i="1"/>
  <c r="I30" i="1"/>
  <c r="I8" i="1"/>
  <c r="I10" i="1"/>
  <c r="I11" i="1"/>
  <c r="E26" i="1"/>
  <c r="J8" i="1" l="1"/>
  <c r="I17" i="1" l="1"/>
  <c r="I18" i="1" l="1"/>
  <c r="I12" i="1" l="1"/>
  <c r="I13" i="1"/>
  <c r="F6" i="1" l="1"/>
  <c r="D26" i="1"/>
  <c r="D16" i="1"/>
  <c r="D6" i="1"/>
  <c r="D24" i="1" l="1"/>
  <c r="D32" i="1" s="1"/>
  <c r="K20" i="1"/>
  <c r="K21" i="1"/>
  <c r="K22" i="1"/>
  <c r="K23" i="1"/>
  <c r="F16" i="1" l="1"/>
  <c r="F26" i="1"/>
  <c r="H8" i="1"/>
  <c r="K8" i="1"/>
  <c r="H21" i="1"/>
  <c r="K18" i="1"/>
  <c r="K17" i="1"/>
  <c r="H14" i="1"/>
  <c r="H10" i="1"/>
  <c r="K19" i="1"/>
  <c r="K10" i="1"/>
  <c r="K11" i="1"/>
  <c r="J16" i="1" l="1"/>
  <c r="L16" i="1"/>
  <c r="I16" i="1"/>
  <c r="C26" i="1"/>
  <c r="C16" i="1"/>
  <c r="C6" i="1"/>
  <c r="H22" i="1"/>
  <c r="C24" i="1" l="1"/>
  <c r="C32" i="1" s="1"/>
  <c r="C35" i="1" s="1"/>
  <c r="G15" i="1" l="1"/>
  <c r="K28" i="1"/>
  <c r="H20" i="1"/>
  <c r="H18" i="1"/>
  <c r="H17" i="1"/>
  <c r="L30" i="1" l="1"/>
  <c r="H29" i="1"/>
  <c r="H30" i="1"/>
  <c r="H28" i="1"/>
  <c r="H27" i="1"/>
  <c r="H23" i="1"/>
  <c r="H19" i="1"/>
  <c r="H11" i="1"/>
  <c r="H12" i="1"/>
  <c r="H13" i="1"/>
  <c r="H7" i="1"/>
  <c r="J27" i="1"/>
  <c r="J13" i="1"/>
  <c r="J12" i="1"/>
  <c r="J7" i="1"/>
  <c r="I7" i="1"/>
  <c r="I27" i="1"/>
  <c r="B6" i="1"/>
  <c r="K7" i="1"/>
  <c r="L7" i="1"/>
  <c r="K12" i="1"/>
  <c r="K13" i="1"/>
  <c r="K14" i="1"/>
  <c r="K15" i="1"/>
  <c r="K27" i="1"/>
  <c r="L27" i="1"/>
  <c r="K29" i="1"/>
  <c r="L29" i="1"/>
  <c r="K30" i="1"/>
  <c r="K31" i="1"/>
  <c r="K16" i="1" l="1"/>
  <c r="F24" i="1"/>
  <c r="F32" i="1" s="1"/>
  <c r="L26" i="1"/>
  <c r="I26" i="1"/>
  <c r="H26" i="1"/>
  <c r="J26" i="1"/>
  <c r="H16" i="1"/>
  <c r="E24" i="1"/>
  <c r="E32" i="1" s="1"/>
  <c r="D35" i="1"/>
  <c r="I6" i="1"/>
  <c r="J6" i="1"/>
  <c r="H6" i="1"/>
  <c r="K26" i="1"/>
  <c r="B24" i="1"/>
  <c r="K6" i="1"/>
  <c r="L6" i="1"/>
  <c r="G9" i="1" l="1"/>
  <c r="G13" i="1"/>
  <c r="G10" i="1"/>
  <c r="G8" i="1"/>
  <c r="G11" i="1"/>
  <c r="G14" i="1"/>
  <c r="G22" i="1"/>
  <c r="G29" i="1"/>
  <c r="G30" i="1"/>
  <c r="G20" i="1"/>
  <c r="G12" i="1"/>
  <c r="G23" i="1"/>
  <c r="G21" i="1"/>
  <c r="G7" i="1"/>
  <c r="G31" i="1"/>
  <c r="G28" i="1"/>
  <c r="G18" i="1"/>
  <c r="G27" i="1"/>
  <c r="H24" i="1"/>
  <c r="L24" i="1"/>
  <c r="I24" i="1"/>
  <c r="J24" i="1"/>
  <c r="I32" i="1"/>
  <c r="G17" i="1"/>
  <c r="G19" i="1"/>
  <c r="B32" i="1"/>
  <c r="K24" i="1"/>
  <c r="K32" i="1" l="1"/>
  <c r="B35" i="1"/>
  <c r="H32" i="1"/>
  <c r="G26" i="1"/>
  <c r="G16" i="1"/>
  <c r="G6" i="1"/>
  <c r="J32" i="1"/>
  <c r="L32" i="1"/>
  <c r="G24" i="1" l="1"/>
  <c r="G32" i="1" s="1"/>
</calcChain>
</file>

<file path=xl/sharedStrings.xml><?xml version="1.0" encoding="utf-8"?>
<sst xmlns="http://schemas.openxmlformats.org/spreadsheetml/2006/main" count="62" uniqueCount="47">
  <si>
    <t>Налог на доходы физических лиц</t>
  </si>
  <si>
    <t>Единый сельскохозяйственный налог</t>
  </si>
  <si>
    <t>Земельный налог</t>
  </si>
  <si>
    <t>Безвозмездные поступления</t>
  </si>
  <si>
    <t>ВСЕГО ДОХОДОВ</t>
  </si>
  <si>
    <t>сумма</t>
  </si>
  <si>
    <t>Налоговые доходы</t>
  </si>
  <si>
    <t>Неналоговые доходы</t>
  </si>
  <si>
    <t>Государственная пошлина</t>
  </si>
  <si>
    <t>Всего налоговых и неналоговых доходов</t>
  </si>
  <si>
    <t>Дотации</t>
  </si>
  <si>
    <t>Субсидии</t>
  </si>
  <si>
    <t>Субвенции</t>
  </si>
  <si>
    <t>Иные межбюджетные трансферты</t>
  </si>
  <si>
    <t>Налог на имущество физических лиц</t>
  </si>
  <si>
    <t>Прочие доходы от оказания платных услуг (работ) получателями средств бюджетов поселений</t>
  </si>
  <si>
    <t>Задолженность и перерасчеты по отмененным налогам, сборам и иным обязательным платежам</t>
  </si>
  <si>
    <t>СРАВНИТЕЛЬНАЯ ТАБЛИЦА ПО ДОХОДАМ  МЕСТНОГО БЮДЖЕТА</t>
  </si>
  <si>
    <t>Прочие безвозмездные поступления</t>
  </si>
  <si>
    <t>Наименование показателя</t>
  </si>
  <si>
    <t>Доля в сумме доходов, %</t>
  </si>
  <si>
    <t>темп прироста</t>
  </si>
  <si>
    <t xml:space="preserve">Доходы от сдачи в аренду имущества, находящегося в оперативном управлении органов управления поселений и созданных ими учреждений </t>
  </si>
  <si>
    <t>(тыс.рублей)</t>
  </si>
  <si>
    <t>Доходы, получаемые в виде арендной платы 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 указанных земельных участков</t>
  </si>
  <si>
    <t>Невыясненные поступления, зачисляемые в бюджеты поселений</t>
  </si>
  <si>
    <t>ВСЕГО РАСХОДОВ</t>
  </si>
  <si>
    <t>Дефицит (-), профицит (+)</t>
  </si>
  <si>
    <t>Х</t>
  </si>
  <si>
    <t>Налоги на товары (работы, услуги), реализуемые на территории Российской Федерации (акцизы)</t>
  </si>
  <si>
    <t>Доходы от продажи материальных и нематериальных активов</t>
  </si>
  <si>
    <t>Уточненные бюджетные назначения, утвержденные на отчетную дату                (ф. 0503117)</t>
  </si>
  <si>
    <t>Прочие неналоговые доходы (штрафы, санкции, возмещ. ущ.)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</si>
  <si>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</si>
  <si>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Налог, взимаемый в связи с применением упрощенной системы налогообложения</t>
  </si>
  <si>
    <t>ПРИЛОЖЕНИЕ № 1 к заключению по отчету об исполнении бюджета СП "Юшарский сельсовет" ЗР НАО за девять месяцев 2022 года</t>
  </si>
  <si>
    <t>Отклонение  показателей  исполнения бюджета за девять месяцев 2022 года относительно девяти месяцев 2021 года</t>
  </si>
  <si>
    <t>Исполнение бюджета за девять месяцев 2022 года относительно уточненных бюджетных назначений</t>
  </si>
  <si>
    <t>на девять месяцев 2022 года, %</t>
  </si>
  <si>
    <t>на 2022 год, %</t>
  </si>
  <si>
    <t xml:space="preserve">Отклонение  показателей  исполнения бюджета за девять месяцев 2022 года относительно уточненных бюджетных назначений на девять месяцев 2022 года, тыс.руб.  </t>
  </si>
  <si>
    <t>Показатели кассового исполнения за девять месяцев 2022 года       (ф. 0503117)</t>
  </si>
  <si>
    <t>Показатели кассового исполнения за девять месяцев 2021 года</t>
  </si>
  <si>
    <t>Бюджетные назначения на 2022 год (реш. от 24.12.2021 № 8)</t>
  </si>
  <si>
    <t>-</t>
  </si>
  <si>
    <t>Утвержденные бюджетные назначения</t>
  </si>
  <si>
    <t xml:space="preserve">Уточненые бюджетные назначения на 2022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</si>
</sst>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#,##0.0"/>
    <numFmt numFmtId="166" formatCode="#,##0.0_р_."/>
    <numFmt numFmtId="167" formatCode="0.0%"/>
    <numFmt numFmtId="168" formatCode="_-* #,##0.0_р_._-;\-* #,##0.0_р_._-;_-* &quot;-&quot;??_р_._-;_-@_-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0">
    <xf numFmtId="0" fontId="0" fillId="0" borderId="0" xfId="0"/>
    <xf numFmtId="166" fontId="2" fillId="0" borderId="0" xfId="0" applyNumberFormat="1" applyFont="1" applyBorder="1" applyAlignment="1">
      <alignment horizontal="center" wrapText="1"/>
    </xf>
    <xf numFmtId="166" fontId="3" fillId="0" borderId="0" xfId="0" applyNumberFormat="1" applyFont="1" applyBorder="1" applyAlignment="1">
      <alignment horizontal="right" wrapText="1"/>
    </xf>
    <xf numFmtId="167" fontId="3" fillId="0" borderId="0" xfId="0" applyNumberFormat="1" applyFont="1" applyBorder="1" applyAlignment="1">
      <alignment horizontal="right" wrapText="1"/>
    </xf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166" fontId="3" fillId="0" borderId="0" xfId="0" applyNumberFormat="1" applyFont="1"/>
    <xf numFmtId="167" fontId="3" fillId="0" borderId="0" xfId="0" applyNumberFormat="1" applyFont="1"/>
    <xf numFmtId="167" fontId="3" fillId="0" borderId="0" xfId="1" applyNumberFormat="1" applyFont="1"/>
    <xf numFmtId="168" fontId="3" fillId="0" borderId="0" xfId="2" applyNumberFormat="1" applyFont="1"/>
    <xf numFmtId="0" fontId="2" fillId="0" borderId="0" xfId="0" applyFont="1" applyBorder="1" applyAlignment="1">
      <alignment horizontal="center" wrapText="1"/>
    </xf>
    <xf numFmtId="168" fontId="2" fillId="0" borderId="0" xfId="2" applyNumberFormat="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Border="1"/>
    <xf numFmtId="168" fontId="3" fillId="0" borderId="0" xfId="2" applyNumberFormat="1" applyFont="1" applyBorder="1"/>
    <xf numFmtId="166" fontId="3" fillId="0" borderId="0" xfId="0" applyNumberFormat="1" applyFont="1" applyBorder="1"/>
    <xf numFmtId="167" fontId="3" fillId="0" borderId="0" xfId="0" applyNumberFormat="1" applyFont="1" applyBorder="1"/>
    <xf numFmtId="166" fontId="2" fillId="0" borderId="0" xfId="0" applyNumberFormat="1" applyFont="1" applyBorder="1" applyAlignment="1">
      <alignment horizontal="center"/>
    </xf>
    <xf numFmtId="167" fontId="3" fillId="0" borderId="0" xfId="1" applyNumberFormat="1" applyFont="1" applyBorder="1"/>
    <xf numFmtId="166" fontId="3" fillId="0" borderId="4" xfId="0" applyNumberFormat="1" applyFont="1" applyFill="1" applyBorder="1" applyAlignment="1">
      <alignment horizontal="right" vertical="center"/>
    </xf>
    <xf numFmtId="167" fontId="3" fillId="0" borderId="4" xfId="0" applyNumberFormat="1" applyFont="1" applyFill="1" applyBorder="1" applyAlignment="1">
      <alignment horizontal="right" vertical="center"/>
    </xf>
    <xf numFmtId="167" fontId="3" fillId="0" borderId="4" xfId="1" applyNumberFormat="1" applyFont="1" applyFill="1" applyBorder="1" applyAlignment="1">
      <alignment horizontal="right" vertical="center"/>
    </xf>
    <xf numFmtId="167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65" fontId="3" fillId="0" borderId="4" xfId="0" applyNumberFormat="1" applyFont="1" applyFill="1" applyBorder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165" fontId="3" fillId="5" borderId="4" xfId="0" applyNumberFormat="1" applyFont="1" applyFill="1" applyBorder="1" applyAlignment="1">
      <alignment horizontal="right" vertical="center"/>
    </xf>
    <xf numFmtId="167" fontId="3" fillId="0" borderId="2" xfId="0" applyNumberFormat="1" applyFont="1" applyBorder="1" applyAlignment="1">
      <alignment horizontal="center"/>
    </xf>
    <xf numFmtId="168" fontId="7" fillId="7" borderId="5" xfId="2" applyNumberFormat="1" applyFont="1" applyFill="1" applyBorder="1" applyAlignment="1" applyProtection="1">
      <alignment horizontal="center" vertical="center"/>
      <protection locked="0"/>
    </xf>
    <xf numFmtId="168" fontId="7" fillId="7" borderId="2" xfId="2" applyNumberFormat="1" applyFont="1" applyFill="1" applyBorder="1" applyAlignment="1" applyProtection="1">
      <alignment horizontal="center" vertical="center"/>
      <protection locked="0"/>
    </xf>
    <xf numFmtId="167" fontId="7" fillId="7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168" fontId="3" fillId="0" borderId="5" xfId="2" applyNumberFormat="1" applyFont="1" applyBorder="1"/>
    <xf numFmtId="166" fontId="2" fillId="8" borderId="2" xfId="2" applyNumberFormat="1" applyFont="1" applyFill="1" applyBorder="1" applyAlignment="1">
      <alignment horizontal="right" vertical="center"/>
    </xf>
    <xf numFmtId="167" fontId="2" fillId="8" borderId="2" xfId="1" applyNumberFormat="1" applyFont="1" applyFill="1" applyBorder="1" applyAlignment="1">
      <alignment horizontal="right" vertical="center"/>
    </xf>
    <xf numFmtId="166" fontId="2" fillId="8" borderId="2" xfId="0" applyNumberFormat="1" applyFont="1" applyFill="1" applyBorder="1" applyAlignment="1">
      <alignment horizontal="right" vertical="center"/>
    </xf>
    <xf numFmtId="167" fontId="3" fillId="8" borderId="3" xfId="1" applyNumberFormat="1" applyFont="1" applyFill="1" applyBorder="1" applyAlignment="1">
      <alignment horizontal="right" vertical="center"/>
    </xf>
    <xf numFmtId="167" fontId="3" fillId="9" borderId="3" xfId="1" applyNumberFormat="1" applyFont="1" applyFill="1" applyBorder="1" applyAlignment="1">
      <alignment horizontal="right" vertical="center"/>
    </xf>
    <xf numFmtId="167" fontId="3" fillId="9" borderId="2" xfId="1" applyNumberFormat="1" applyFont="1" applyFill="1" applyBorder="1" applyAlignment="1">
      <alignment horizontal="right" vertical="center"/>
    </xf>
    <xf numFmtId="0" fontId="7" fillId="7" borderId="1" xfId="0" applyFont="1" applyFill="1" applyBorder="1" applyAlignment="1">
      <alignment vertical="center" wrapText="1"/>
    </xf>
    <xf numFmtId="167" fontId="6" fillId="0" borderId="4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165" fontId="4" fillId="3" borderId="4" xfId="2" applyNumberFormat="1" applyFont="1" applyFill="1" applyBorder="1" applyAlignment="1">
      <alignment horizontal="right" vertical="center"/>
    </xf>
    <xf numFmtId="165" fontId="4" fillId="3" borderId="4" xfId="0" applyNumberFormat="1" applyFont="1" applyFill="1" applyBorder="1" applyAlignment="1">
      <alignment horizontal="right" vertical="center"/>
    </xf>
    <xf numFmtId="167" fontId="4" fillId="3" borderId="4" xfId="0" applyNumberFormat="1" applyFont="1" applyFill="1" applyBorder="1" applyAlignment="1">
      <alignment horizontal="right" vertical="center"/>
    </xf>
    <xf numFmtId="167" fontId="4" fillId="3" borderId="4" xfId="1" applyNumberFormat="1" applyFont="1" applyFill="1" applyBorder="1" applyAlignment="1">
      <alignment horizontal="right" vertical="center"/>
    </xf>
    <xf numFmtId="166" fontId="4" fillId="3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165" fontId="3" fillId="0" borderId="4" xfId="2" applyNumberFormat="1" applyFont="1" applyFill="1" applyBorder="1" applyAlignment="1">
      <alignment horizontal="right" vertical="center"/>
    </xf>
    <xf numFmtId="167" fontId="3" fillId="0" borderId="4" xfId="0" applyNumberFormat="1" applyFont="1" applyBorder="1" applyAlignment="1">
      <alignment horizontal="right" vertical="center"/>
    </xf>
    <xf numFmtId="0" fontId="4" fillId="3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wrapText="1"/>
    </xf>
    <xf numFmtId="0" fontId="2" fillId="0" borderId="4" xfId="0" applyFont="1" applyFill="1" applyBorder="1" applyAlignment="1">
      <alignment vertical="center" wrapText="1"/>
    </xf>
    <xf numFmtId="165" fontId="2" fillId="0" borderId="4" xfId="2" applyNumberFormat="1" applyFont="1" applyFill="1" applyBorder="1" applyAlignment="1">
      <alignment horizontal="right" vertical="center"/>
    </xf>
    <xf numFmtId="165" fontId="2" fillId="0" borderId="4" xfId="0" applyNumberFormat="1" applyFont="1" applyFill="1" applyBorder="1" applyAlignment="1">
      <alignment horizontal="right" vertical="center"/>
    </xf>
    <xf numFmtId="167" fontId="2" fillId="0" borderId="4" xfId="0" applyNumberFormat="1" applyFont="1" applyFill="1" applyBorder="1" applyAlignment="1">
      <alignment horizontal="right" vertical="center"/>
    </xf>
    <xf numFmtId="167" fontId="4" fillId="0" borderId="4" xfId="1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0" fontId="4" fillId="4" borderId="4" xfId="0" applyFont="1" applyFill="1" applyBorder="1" applyAlignment="1">
      <alignment vertical="center"/>
    </xf>
    <xf numFmtId="165" fontId="4" fillId="4" borderId="4" xfId="2" applyNumberFormat="1" applyFont="1" applyFill="1" applyBorder="1" applyAlignment="1">
      <alignment horizontal="right" vertical="center"/>
    </xf>
    <xf numFmtId="167" fontId="4" fillId="6" borderId="4" xfId="0" applyNumberFormat="1" applyFont="1" applyFill="1" applyBorder="1" applyAlignment="1">
      <alignment horizontal="right" vertical="center"/>
    </xf>
    <xf numFmtId="167" fontId="4" fillId="6" borderId="4" xfId="1" applyNumberFormat="1" applyFont="1" applyFill="1" applyBorder="1" applyAlignment="1">
      <alignment horizontal="right" vertical="center"/>
    </xf>
    <xf numFmtId="166" fontId="4" fillId="4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166" fontId="2" fillId="2" borderId="4" xfId="2" applyNumberFormat="1" applyFont="1" applyFill="1" applyBorder="1" applyAlignment="1">
      <alignment horizontal="right" vertical="center"/>
    </xf>
    <xf numFmtId="166" fontId="2" fillId="2" borderId="4" xfId="0" applyNumberFormat="1" applyFont="1" applyFill="1" applyBorder="1" applyAlignment="1">
      <alignment horizontal="right" vertical="center"/>
    </xf>
    <xf numFmtId="167" fontId="2" fillId="2" borderId="4" xfId="0" applyNumberFormat="1" applyFont="1" applyFill="1" applyBorder="1" applyAlignment="1">
      <alignment horizontal="right" vertical="center"/>
    </xf>
    <xf numFmtId="167" fontId="2" fillId="2" borderId="4" xfId="1" applyNumberFormat="1" applyFont="1" applyFill="1" applyBorder="1" applyAlignment="1">
      <alignment horizontal="right" vertical="center"/>
    </xf>
    <xf numFmtId="166" fontId="6" fillId="0" borderId="4" xfId="0" applyNumberFormat="1" applyFont="1" applyBorder="1" applyAlignment="1">
      <alignment horizontal="center" vertical="center" wrapText="1"/>
    </xf>
    <xf numFmtId="167" fontId="4" fillId="10" borderId="4" xfId="1" applyNumberFormat="1" applyFont="1" applyFill="1" applyBorder="1" applyAlignment="1">
      <alignment horizontal="right" vertical="center"/>
    </xf>
    <xf numFmtId="165" fontId="4" fillId="10" borderId="4" xfId="0" applyNumberFormat="1" applyFont="1" applyFill="1" applyBorder="1" applyAlignment="1">
      <alignment horizontal="right" vertical="center"/>
    </xf>
    <xf numFmtId="166" fontId="6" fillId="0" borderId="4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166" fontId="2" fillId="0" borderId="0" xfId="0" applyNumberFormat="1" applyFont="1" applyBorder="1" applyAlignment="1">
      <alignment horizontal="center"/>
    </xf>
    <xf numFmtId="167" fontId="6" fillId="0" borderId="4" xfId="0" applyNumberFormat="1" applyFont="1" applyBorder="1" applyAlignment="1">
      <alignment horizontal="center" vertical="center" wrapText="1"/>
    </xf>
    <xf numFmtId="167" fontId="6" fillId="0" borderId="4" xfId="0" applyNumberFormat="1" applyFont="1" applyBorder="1" applyAlignment="1">
      <alignment vertical="center" wrapText="1"/>
    </xf>
    <xf numFmtId="167" fontId="3" fillId="0" borderId="4" xfId="0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168" fontId="3" fillId="0" borderId="7" xfId="2" applyNumberFormat="1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  <pageSetUpPr fitToPage="1"/>
  </sheetPr>
  <dimension ref="A1:P35"/>
  <sheetViews>
    <sheetView tabSelected="1" zoomScaleNormal="100" workbookViewId="0">
      <pane xSplit="1" ySplit="5" topLeftCell="B6" activePane="bottomRight" state="frozen"/>
      <selection pane="topRight" activeCell="D1" sqref="D1"/>
      <selection pane="bottomLeft" activeCell="A10" sqref="A10"/>
      <selection pane="bottomRight" activeCell="R16" sqref="R16"/>
    </sheetView>
  </sheetViews>
  <sheetFormatPr defaultRowHeight="12.75" x14ac:dyDescent="0.2"/>
  <cols>
    <col min="1" max="1" width="52.140625" style="4" customWidth="1"/>
    <col min="2" max="3" width="12.7109375" style="10" customWidth="1"/>
    <col min="4" max="4" width="12.7109375" style="7" customWidth="1"/>
    <col min="5" max="5" width="14.140625" style="7" customWidth="1"/>
    <col min="6" max="6" width="13.7109375" style="7" customWidth="1"/>
    <col min="7" max="7" width="8.85546875" style="8" customWidth="1"/>
    <col min="8" max="8" width="19.140625" style="8" customWidth="1"/>
    <col min="9" max="9" width="8.85546875" style="8" customWidth="1"/>
    <col min="10" max="10" width="15.140625" style="7" customWidth="1"/>
    <col min="11" max="11" width="12.28515625" style="7" customWidth="1"/>
    <col min="12" max="12" width="14.85546875" style="9" customWidth="1"/>
    <col min="13" max="16384" width="9.140625" style="4"/>
  </cols>
  <sheetData>
    <row r="1" spans="1:16" ht="37.5" customHeight="1" x14ac:dyDescent="0.2">
      <c r="A1" s="11"/>
      <c r="B1" s="12"/>
      <c r="C1" s="12"/>
      <c r="D1" s="1"/>
      <c r="E1" s="1"/>
      <c r="F1" s="2"/>
      <c r="G1" s="3"/>
      <c r="H1" s="3"/>
      <c r="I1" s="3"/>
      <c r="J1" s="79" t="s">
        <v>35</v>
      </c>
      <c r="K1" s="79"/>
      <c r="L1" s="79"/>
    </row>
    <row r="2" spans="1:16" ht="14.25" customHeight="1" x14ac:dyDescent="0.2">
      <c r="A2" s="83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6" ht="12.75" customHeight="1" x14ac:dyDescent="0.2">
      <c r="A3" s="16"/>
      <c r="B3" s="17"/>
      <c r="C3" s="17"/>
      <c r="D3" s="18"/>
      <c r="E3" s="18"/>
      <c r="F3" s="84"/>
      <c r="G3" s="84"/>
      <c r="H3" s="84"/>
      <c r="I3" s="84"/>
      <c r="J3" s="84"/>
      <c r="K3" s="20"/>
      <c r="L3" s="25" t="s">
        <v>23</v>
      </c>
    </row>
    <row r="4" spans="1:16" ht="76.5" customHeight="1" x14ac:dyDescent="0.2">
      <c r="A4" s="82" t="s">
        <v>19</v>
      </c>
      <c r="B4" s="81" t="s">
        <v>42</v>
      </c>
      <c r="C4" s="88" t="s">
        <v>45</v>
      </c>
      <c r="D4" s="89"/>
      <c r="E4" s="81" t="s">
        <v>31</v>
      </c>
      <c r="F4" s="81" t="s">
        <v>41</v>
      </c>
      <c r="G4" s="85" t="s">
        <v>20</v>
      </c>
      <c r="H4" s="87" t="s">
        <v>40</v>
      </c>
      <c r="I4" s="85" t="s">
        <v>37</v>
      </c>
      <c r="J4" s="85"/>
      <c r="K4" s="80" t="s">
        <v>36</v>
      </c>
      <c r="L4" s="80"/>
    </row>
    <row r="5" spans="1:16" ht="103.5" customHeight="1" x14ac:dyDescent="0.2">
      <c r="A5" s="82"/>
      <c r="B5" s="81"/>
      <c r="C5" s="77" t="s">
        <v>43</v>
      </c>
      <c r="D5" s="77" t="s">
        <v>46</v>
      </c>
      <c r="E5" s="81"/>
      <c r="F5" s="81"/>
      <c r="G5" s="86"/>
      <c r="H5" s="87"/>
      <c r="I5" s="43" t="s">
        <v>39</v>
      </c>
      <c r="J5" s="74" t="s">
        <v>38</v>
      </c>
      <c r="K5" s="44" t="s">
        <v>5</v>
      </c>
      <c r="L5" s="44" t="s">
        <v>21</v>
      </c>
    </row>
    <row r="6" spans="1:16" s="13" customFormat="1" ht="15" customHeight="1" x14ac:dyDescent="0.2">
      <c r="A6" s="45" t="s">
        <v>6</v>
      </c>
      <c r="B6" s="46">
        <f t="shared" ref="B6:G6" si="0">SUM(B7:B15)</f>
        <v>1556.7000000000003</v>
      </c>
      <c r="C6" s="47">
        <f t="shared" ref="C6:D6" si="1">SUM(C7:C15)</f>
        <v>1953.5</v>
      </c>
      <c r="D6" s="47">
        <f t="shared" si="1"/>
        <v>1953.5</v>
      </c>
      <c r="E6" s="47">
        <f>SUM(E7:E15)</f>
        <v>1445.9999999999998</v>
      </c>
      <c r="F6" s="47">
        <f>SUM(F7:F15)</f>
        <v>1401.4999999999998</v>
      </c>
      <c r="G6" s="48">
        <f t="shared" si="0"/>
        <v>8.9151108425304534E-2</v>
      </c>
      <c r="H6" s="47">
        <f t="shared" ref="H6:H14" si="2">F6-E6</f>
        <v>-44.5</v>
      </c>
      <c r="I6" s="49">
        <f t="shared" ref="I6:I21" si="3">F6/D6</f>
        <v>0.71743025339134869</v>
      </c>
      <c r="J6" s="49">
        <f t="shared" ref="J6:J21" si="4">F6/E6</f>
        <v>0.96922544951590595</v>
      </c>
      <c r="K6" s="50">
        <f t="shared" ref="K6:K24" si="5">F6-B6</f>
        <v>-155.2000000000005</v>
      </c>
      <c r="L6" s="49">
        <f t="shared" ref="L6:L22" si="6">F6/B6-100%</f>
        <v>-9.9698079270251427E-2</v>
      </c>
    </row>
    <row r="7" spans="1:16" ht="15" customHeight="1" x14ac:dyDescent="0.2">
      <c r="A7" s="51" t="s">
        <v>0</v>
      </c>
      <c r="B7" s="28">
        <v>751.6</v>
      </c>
      <c r="C7" s="28">
        <v>1231.0999999999999</v>
      </c>
      <c r="D7" s="28">
        <v>1231.0999999999999</v>
      </c>
      <c r="E7" s="28">
        <v>859.6</v>
      </c>
      <c r="F7" s="28">
        <v>858.9</v>
      </c>
      <c r="G7" s="23">
        <f t="shared" ref="G7:G14" si="7">F7/$F$32</f>
        <v>5.4635666804490952E-2</v>
      </c>
      <c r="H7" s="28">
        <f t="shared" si="2"/>
        <v>-0.70000000000004547</v>
      </c>
      <c r="I7" s="24">
        <f t="shared" si="3"/>
        <v>0.69766875152302821</v>
      </c>
      <c r="J7" s="24">
        <f t="shared" si="4"/>
        <v>0.999185667752443</v>
      </c>
      <c r="K7" s="22">
        <f t="shared" si="5"/>
        <v>107.29999999999995</v>
      </c>
      <c r="L7" s="24">
        <f t="shared" si="6"/>
        <v>0.14276210750399132</v>
      </c>
    </row>
    <row r="8" spans="1:16" ht="30" customHeight="1" x14ac:dyDescent="0.2">
      <c r="A8" s="51" t="s">
        <v>29</v>
      </c>
      <c r="B8" s="28">
        <v>413.3</v>
      </c>
      <c r="C8" s="28">
        <v>306</v>
      </c>
      <c r="D8" s="28">
        <v>306</v>
      </c>
      <c r="E8" s="28">
        <v>306</v>
      </c>
      <c r="F8" s="28">
        <v>263.2</v>
      </c>
      <c r="G8" s="23">
        <f t="shared" si="7"/>
        <v>1.674247002321809E-2</v>
      </c>
      <c r="H8" s="28">
        <f t="shared" ref="H8:H9" si="8">F8-E8</f>
        <v>-42.800000000000011</v>
      </c>
      <c r="I8" s="24">
        <f t="shared" si="3"/>
        <v>0.86013071895424831</v>
      </c>
      <c r="J8" s="24">
        <f t="shared" si="4"/>
        <v>0.86013071895424831</v>
      </c>
      <c r="K8" s="22">
        <f t="shared" si="5"/>
        <v>-150.10000000000002</v>
      </c>
      <c r="L8" s="24">
        <f t="shared" si="6"/>
        <v>-0.36317444955238332</v>
      </c>
    </row>
    <row r="9" spans="1:16" ht="30" customHeight="1" x14ac:dyDescent="0.2">
      <c r="A9" s="51" t="s">
        <v>34</v>
      </c>
      <c r="B9" s="28">
        <v>203.4</v>
      </c>
      <c r="C9" s="28">
        <v>283.7</v>
      </c>
      <c r="D9" s="28">
        <v>283.7</v>
      </c>
      <c r="E9" s="28">
        <v>247.3</v>
      </c>
      <c r="F9" s="28">
        <v>247.3</v>
      </c>
      <c r="G9" s="23">
        <f t="shared" si="7"/>
        <v>1.5731051811329156E-2</v>
      </c>
      <c r="H9" s="28">
        <f t="shared" si="8"/>
        <v>0</v>
      </c>
      <c r="I9" s="24">
        <f t="shared" si="3"/>
        <v>0.87169545294325002</v>
      </c>
      <c r="J9" s="24">
        <f t="shared" si="4"/>
        <v>1</v>
      </c>
      <c r="K9" s="22">
        <f t="shared" si="5"/>
        <v>43.900000000000006</v>
      </c>
      <c r="L9" s="24">
        <f t="shared" si="6"/>
        <v>0.21583087512291055</v>
      </c>
    </row>
    <row r="10" spans="1:16" ht="16.5" hidden="1" customHeight="1" x14ac:dyDescent="0.2">
      <c r="A10" s="51" t="s">
        <v>1</v>
      </c>
      <c r="B10" s="27"/>
      <c r="C10" s="28"/>
      <c r="D10" s="28"/>
      <c r="E10" s="28"/>
      <c r="F10" s="27"/>
      <c r="G10" s="23">
        <f t="shared" si="7"/>
        <v>0</v>
      </c>
      <c r="H10" s="28">
        <f>F10-E10</f>
        <v>0</v>
      </c>
      <c r="I10" s="24" t="e">
        <f t="shared" si="3"/>
        <v>#DIV/0!</v>
      </c>
      <c r="J10" s="24" t="e">
        <f t="shared" si="4"/>
        <v>#DIV/0!</v>
      </c>
      <c r="K10" s="22">
        <f t="shared" si="5"/>
        <v>0</v>
      </c>
      <c r="L10" s="24" t="e">
        <f t="shared" si="6"/>
        <v>#DIV/0!</v>
      </c>
    </row>
    <row r="11" spans="1:16" ht="15" customHeight="1" x14ac:dyDescent="0.2">
      <c r="A11" s="51" t="s">
        <v>14</v>
      </c>
      <c r="B11" s="27">
        <v>0.4</v>
      </c>
      <c r="C11" s="28">
        <v>3</v>
      </c>
      <c r="D11" s="28">
        <v>3</v>
      </c>
      <c r="E11" s="28">
        <v>1.5</v>
      </c>
      <c r="F11" s="27">
        <v>1.5</v>
      </c>
      <c r="G11" s="23">
        <f t="shared" si="7"/>
        <v>9.5416812442352349E-5</v>
      </c>
      <c r="H11" s="28">
        <f t="shared" si="2"/>
        <v>0</v>
      </c>
      <c r="I11" s="24">
        <f t="shared" si="3"/>
        <v>0.5</v>
      </c>
      <c r="J11" s="24">
        <f t="shared" si="4"/>
        <v>1</v>
      </c>
      <c r="K11" s="22">
        <f t="shared" si="5"/>
        <v>1.1000000000000001</v>
      </c>
      <c r="L11" s="24">
        <f t="shared" si="6"/>
        <v>2.75</v>
      </c>
    </row>
    <row r="12" spans="1:16" s="6" customFormat="1" ht="15" customHeight="1" x14ac:dyDescent="0.2">
      <c r="A12" s="52" t="s">
        <v>2</v>
      </c>
      <c r="B12" s="27">
        <v>171.5</v>
      </c>
      <c r="C12" s="27">
        <v>83.5</v>
      </c>
      <c r="D12" s="27">
        <v>83.5</v>
      </c>
      <c r="E12" s="27">
        <v>14.8</v>
      </c>
      <c r="F12" s="27">
        <v>13.8</v>
      </c>
      <c r="G12" s="23">
        <f t="shared" si="7"/>
        <v>8.7783467446964157E-4</v>
      </c>
      <c r="H12" s="28">
        <f t="shared" si="2"/>
        <v>-1</v>
      </c>
      <c r="I12" s="24">
        <f t="shared" si="3"/>
        <v>0.16526946107784432</v>
      </c>
      <c r="J12" s="24">
        <f t="shared" si="4"/>
        <v>0.93243243243243246</v>
      </c>
      <c r="K12" s="22">
        <f t="shared" si="5"/>
        <v>-157.69999999999999</v>
      </c>
      <c r="L12" s="24">
        <f t="shared" si="6"/>
        <v>-0.91953352769679297</v>
      </c>
      <c r="N12" s="78"/>
      <c r="O12" s="78"/>
      <c r="P12" s="78"/>
    </row>
    <row r="13" spans="1:16" ht="15" customHeight="1" x14ac:dyDescent="0.2">
      <c r="A13" s="52" t="s">
        <v>8</v>
      </c>
      <c r="B13" s="27">
        <v>16.5</v>
      </c>
      <c r="C13" s="27">
        <v>46.2</v>
      </c>
      <c r="D13" s="27">
        <v>46.2</v>
      </c>
      <c r="E13" s="27">
        <v>16.8</v>
      </c>
      <c r="F13" s="27">
        <v>16.8</v>
      </c>
      <c r="G13" s="23">
        <f t="shared" si="7"/>
        <v>1.0686682993543463E-3</v>
      </c>
      <c r="H13" s="28">
        <f t="shared" si="2"/>
        <v>0</v>
      </c>
      <c r="I13" s="24">
        <f t="shared" si="3"/>
        <v>0.36363636363636365</v>
      </c>
      <c r="J13" s="24">
        <f t="shared" si="4"/>
        <v>1</v>
      </c>
      <c r="K13" s="22">
        <f t="shared" si="5"/>
        <v>0.30000000000000071</v>
      </c>
      <c r="L13" s="24">
        <f t="shared" si="6"/>
        <v>1.8181818181818299E-2</v>
      </c>
    </row>
    <row r="14" spans="1:16" ht="29.25" hidden="1" customHeight="1" x14ac:dyDescent="0.2">
      <c r="A14" s="52" t="s">
        <v>16</v>
      </c>
      <c r="B14" s="53">
        <v>0</v>
      </c>
      <c r="C14" s="27">
        <v>0</v>
      </c>
      <c r="D14" s="27">
        <v>0</v>
      </c>
      <c r="E14" s="27">
        <v>0</v>
      </c>
      <c r="F14" s="27">
        <v>0</v>
      </c>
      <c r="G14" s="23">
        <f t="shared" si="7"/>
        <v>0</v>
      </c>
      <c r="H14" s="27">
        <f t="shared" si="2"/>
        <v>0</v>
      </c>
      <c r="I14" s="24" t="e">
        <f t="shared" si="3"/>
        <v>#DIV/0!</v>
      </c>
      <c r="J14" s="24" t="e">
        <f t="shared" si="4"/>
        <v>#DIV/0!</v>
      </c>
      <c r="K14" s="22">
        <f t="shared" si="5"/>
        <v>0</v>
      </c>
      <c r="L14" s="24" t="e">
        <f t="shared" si="6"/>
        <v>#DIV/0!</v>
      </c>
    </row>
    <row r="15" spans="1:16" s="6" customFormat="1" ht="20.100000000000001" hidden="1" customHeight="1" x14ac:dyDescent="0.2">
      <c r="A15" s="52" t="s">
        <v>16</v>
      </c>
      <c r="B15" s="53"/>
      <c r="C15" s="27"/>
      <c r="D15" s="27"/>
      <c r="E15" s="27"/>
      <c r="F15" s="27"/>
      <c r="G15" s="54">
        <f t="shared" ref="G15" si="9">F15/5378</f>
        <v>0</v>
      </c>
      <c r="H15" s="27"/>
      <c r="I15" s="24" t="e">
        <f t="shared" si="3"/>
        <v>#DIV/0!</v>
      </c>
      <c r="J15" s="24" t="e">
        <f t="shared" si="4"/>
        <v>#DIV/0!</v>
      </c>
      <c r="K15" s="22">
        <f t="shared" si="5"/>
        <v>0</v>
      </c>
      <c r="L15" s="24" t="e">
        <f t="shared" si="6"/>
        <v>#DIV/0!</v>
      </c>
    </row>
    <row r="16" spans="1:16" s="14" customFormat="1" ht="15" customHeight="1" x14ac:dyDescent="0.2">
      <c r="A16" s="55" t="s">
        <v>7</v>
      </c>
      <c r="B16" s="46">
        <f t="shared" ref="B16:G16" si="10">SUM(B17:B23)</f>
        <v>399</v>
      </c>
      <c r="C16" s="46">
        <f t="shared" si="10"/>
        <v>442.1</v>
      </c>
      <c r="D16" s="46">
        <f t="shared" si="10"/>
        <v>442.1</v>
      </c>
      <c r="E16" s="46">
        <f t="shared" si="10"/>
        <v>221.1</v>
      </c>
      <c r="F16" s="76">
        <f t="shared" si="10"/>
        <v>220.2</v>
      </c>
      <c r="G16" s="48">
        <f t="shared" si="10"/>
        <v>1.4007188066537323E-2</v>
      </c>
      <c r="H16" s="47">
        <f>F16-E16</f>
        <v>-0.90000000000000568</v>
      </c>
      <c r="I16" s="75">
        <f t="shared" si="3"/>
        <v>0.49807735806378645</v>
      </c>
      <c r="J16" s="75">
        <f t="shared" si="4"/>
        <v>0.99592944369063774</v>
      </c>
      <c r="K16" s="50">
        <f t="shared" si="5"/>
        <v>-178.8</v>
      </c>
      <c r="L16" s="75">
        <f t="shared" si="6"/>
        <v>-0.4481203007518797</v>
      </c>
    </row>
    <row r="17" spans="1:12" s="6" customFormat="1" ht="39" customHeight="1" x14ac:dyDescent="0.2">
      <c r="A17" s="52" t="s">
        <v>22</v>
      </c>
      <c r="B17" s="27">
        <v>44.4</v>
      </c>
      <c r="C17" s="27">
        <v>98</v>
      </c>
      <c r="D17" s="27">
        <v>98</v>
      </c>
      <c r="E17" s="27">
        <v>52</v>
      </c>
      <c r="F17" s="27">
        <v>52</v>
      </c>
      <c r="G17" s="23">
        <f t="shared" ref="G17:G23" si="11">F17/$F$32</f>
        <v>3.3077828313348811E-3</v>
      </c>
      <c r="H17" s="28">
        <f>F17-E17</f>
        <v>0</v>
      </c>
      <c r="I17" s="24">
        <f t="shared" si="3"/>
        <v>0.53061224489795922</v>
      </c>
      <c r="J17" s="24">
        <f t="shared" si="4"/>
        <v>1</v>
      </c>
      <c r="K17" s="22">
        <f t="shared" si="5"/>
        <v>7.6000000000000014</v>
      </c>
      <c r="L17" s="24">
        <f t="shared" si="6"/>
        <v>0.1711711711711712</v>
      </c>
    </row>
    <row r="18" spans="1:12" s="6" customFormat="1" ht="67.5" customHeight="1" x14ac:dyDescent="0.2">
      <c r="A18" s="52" t="s">
        <v>33</v>
      </c>
      <c r="B18" s="27">
        <v>146.5</v>
      </c>
      <c r="C18" s="27">
        <v>344.1</v>
      </c>
      <c r="D18" s="27">
        <v>344.1</v>
      </c>
      <c r="E18" s="27">
        <v>169.1</v>
      </c>
      <c r="F18" s="27">
        <v>168.2</v>
      </c>
      <c r="G18" s="54">
        <f t="shared" si="11"/>
        <v>1.0699405235202441E-2</v>
      </c>
      <c r="H18" s="28">
        <f t="shared" ref="H18" si="12">F18-E18</f>
        <v>-0.90000000000000568</v>
      </c>
      <c r="I18" s="24">
        <f t="shared" si="3"/>
        <v>0.48881139203719842</v>
      </c>
      <c r="J18" s="24">
        <f t="shared" si="4"/>
        <v>0.99467770549970425</v>
      </c>
      <c r="K18" s="22">
        <f t="shared" si="5"/>
        <v>21.699999999999989</v>
      </c>
      <c r="L18" s="24">
        <f t="shared" si="6"/>
        <v>0.14812286689419785</v>
      </c>
    </row>
    <row r="19" spans="1:12" s="6" customFormat="1" ht="46.5" hidden="1" customHeight="1" x14ac:dyDescent="0.2">
      <c r="A19" s="56" t="s">
        <v>24</v>
      </c>
      <c r="B19" s="27"/>
      <c r="C19" s="27"/>
      <c r="D19" s="27"/>
      <c r="E19" s="27"/>
      <c r="F19" s="27"/>
      <c r="G19" s="23">
        <f t="shared" si="11"/>
        <v>0</v>
      </c>
      <c r="H19" s="27">
        <f>F19-E19</f>
        <v>0</v>
      </c>
      <c r="I19" s="24" t="e">
        <f t="shared" si="3"/>
        <v>#DIV/0!</v>
      </c>
      <c r="J19" s="75" t="e">
        <f t="shared" si="4"/>
        <v>#DIV/0!</v>
      </c>
      <c r="K19" s="22">
        <f t="shared" si="5"/>
        <v>0</v>
      </c>
      <c r="L19" s="24" t="e">
        <f t="shared" si="6"/>
        <v>#DIV/0!</v>
      </c>
    </row>
    <row r="20" spans="1:12" ht="30.75" hidden="1" customHeight="1" x14ac:dyDescent="0.2">
      <c r="A20" s="51" t="s">
        <v>15</v>
      </c>
      <c r="B20" s="27"/>
      <c r="C20" s="27"/>
      <c r="D20" s="27"/>
      <c r="E20" s="27"/>
      <c r="F20" s="27"/>
      <c r="G20" s="23">
        <f t="shared" si="11"/>
        <v>0</v>
      </c>
      <c r="H20" s="28">
        <f t="shared" ref="H20" si="13">F20-E20</f>
        <v>0</v>
      </c>
      <c r="I20" s="24" t="e">
        <f t="shared" si="3"/>
        <v>#DIV/0!</v>
      </c>
      <c r="J20" s="75" t="e">
        <f t="shared" si="4"/>
        <v>#DIV/0!</v>
      </c>
      <c r="K20" s="22">
        <f t="shared" si="5"/>
        <v>0</v>
      </c>
      <c r="L20" s="24" t="e">
        <f t="shared" si="6"/>
        <v>#DIV/0!</v>
      </c>
    </row>
    <row r="21" spans="1:12" s="5" customFormat="1" ht="24" hidden="1" customHeight="1" x14ac:dyDescent="0.2">
      <c r="A21" s="52" t="s">
        <v>30</v>
      </c>
      <c r="B21" s="27"/>
      <c r="C21" s="27"/>
      <c r="D21" s="27"/>
      <c r="E21" s="27"/>
      <c r="F21" s="27"/>
      <c r="G21" s="23">
        <f t="shared" si="11"/>
        <v>0</v>
      </c>
      <c r="H21" s="27">
        <f>F21-E21</f>
        <v>0</v>
      </c>
      <c r="I21" s="24" t="e">
        <f t="shared" si="3"/>
        <v>#DIV/0!</v>
      </c>
      <c r="J21" s="24" t="e">
        <f t="shared" si="4"/>
        <v>#DIV/0!</v>
      </c>
      <c r="K21" s="22">
        <f t="shared" si="5"/>
        <v>0</v>
      </c>
      <c r="L21" s="24" t="e">
        <f t="shared" si="6"/>
        <v>#DIV/0!</v>
      </c>
    </row>
    <row r="22" spans="1:12" s="5" customFormat="1" ht="24.75" hidden="1" customHeight="1" x14ac:dyDescent="0.2">
      <c r="A22" s="56" t="s">
        <v>25</v>
      </c>
      <c r="B22" s="27"/>
      <c r="C22" s="27"/>
      <c r="D22" s="27"/>
      <c r="E22" s="27"/>
      <c r="F22" s="27"/>
      <c r="G22" s="23">
        <f t="shared" si="11"/>
        <v>0</v>
      </c>
      <c r="H22" s="28">
        <f t="shared" ref="H22" si="14">F22-E22</f>
        <v>0</v>
      </c>
      <c r="I22" s="24">
        <v>0</v>
      </c>
      <c r="J22" s="24">
        <v>0</v>
      </c>
      <c r="K22" s="22">
        <f t="shared" si="5"/>
        <v>0</v>
      </c>
      <c r="L22" s="24" t="e">
        <f t="shared" si="6"/>
        <v>#DIV/0!</v>
      </c>
    </row>
    <row r="23" spans="1:12" s="5" customFormat="1" ht="18" customHeight="1" x14ac:dyDescent="0.2">
      <c r="A23" s="52" t="s">
        <v>32</v>
      </c>
      <c r="B23" s="27">
        <v>208.1</v>
      </c>
      <c r="C23" s="27" t="s">
        <v>44</v>
      </c>
      <c r="D23" s="27" t="s">
        <v>44</v>
      </c>
      <c r="E23" s="27" t="s">
        <v>44</v>
      </c>
      <c r="F23" s="27">
        <v>0</v>
      </c>
      <c r="G23" s="23">
        <f t="shared" si="11"/>
        <v>0</v>
      </c>
      <c r="H23" s="28" t="e">
        <f>F23-E23</f>
        <v>#VALUE!</v>
      </c>
      <c r="I23" s="24">
        <v>0</v>
      </c>
      <c r="J23" s="24">
        <v>0</v>
      </c>
      <c r="K23" s="22">
        <f t="shared" si="5"/>
        <v>-208.1</v>
      </c>
      <c r="L23" s="24">
        <v>1</v>
      </c>
    </row>
    <row r="24" spans="1:12" s="15" customFormat="1" ht="15" customHeight="1" x14ac:dyDescent="0.25">
      <c r="A24" s="55" t="s">
        <v>9</v>
      </c>
      <c r="B24" s="46">
        <f>B6+B16</f>
        <v>1955.7000000000003</v>
      </c>
      <c r="C24" s="46">
        <f>C6+C16</f>
        <v>2395.6</v>
      </c>
      <c r="D24" s="46">
        <f>D6+D16</f>
        <v>2395.6</v>
      </c>
      <c r="E24" s="46">
        <f>E6+E16</f>
        <v>1667.0999999999997</v>
      </c>
      <c r="F24" s="47">
        <f>F6+F16</f>
        <v>1621.6999999999998</v>
      </c>
      <c r="G24" s="48">
        <f>G16+G6</f>
        <v>0.10315829649184186</v>
      </c>
      <c r="H24" s="47">
        <f>F24-E24</f>
        <v>-45.399999999999864</v>
      </c>
      <c r="I24" s="49">
        <f>F24/D24</f>
        <v>0.67694940724661878</v>
      </c>
      <c r="J24" s="49">
        <f>F24/E24</f>
        <v>0.9727670805590547</v>
      </c>
      <c r="K24" s="50">
        <f t="shared" si="5"/>
        <v>-334.00000000000045</v>
      </c>
      <c r="L24" s="49">
        <f>F24/B24-100%</f>
        <v>-0.170782839903871</v>
      </c>
    </row>
    <row r="25" spans="1:12" s="5" customFormat="1" ht="0.75" customHeight="1" x14ac:dyDescent="0.2">
      <c r="A25" s="57"/>
      <c r="B25" s="58"/>
      <c r="C25" s="59"/>
      <c r="D25" s="59"/>
      <c r="E25" s="59"/>
      <c r="F25" s="59"/>
      <c r="G25" s="60"/>
      <c r="H25" s="59"/>
      <c r="I25" s="61"/>
      <c r="J25" s="61"/>
      <c r="K25" s="62"/>
      <c r="L25" s="61"/>
    </row>
    <row r="26" spans="1:12" ht="15" customHeight="1" x14ac:dyDescent="0.2">
      <c r="A26" s="63" t="s">
        <v>3</v>
      </c>
      <c r="B26" s="64">
        <f t="shared" ref="B26:G26" si="15">SUM(B27:B31)</f>
        <v>33828.400000000001</v>
      </c>
      <c r="C26" s="64">
        <f t="shared" si="15"/>
        <v>19886.2</v>
      </c>
      <c r="D26" s="64">
        <f t="shared" si="15"/>
        <v>27213.599999999999</v>
      </c>
      <c r="E26" s="64">
        <f t="shared" si="15"/>
        <v>21149.8</v>
      </c>
      <c r="F26" s="64">
        <f t="shared" si="15"/>
        <v>14098.800000000001</v>
      </c>
      <c r="G26" s="65">
        <f t="shared" si="15"/>
        <v>0.89684170350815817</v>
      </c>
      <c r="H26" s="64">
        <f t="shared" ref="H26:H30" si="16">F26-E26</f>
        <v>-7050.9999999999982</v>
      </c>
      <c r="I26" s="66">
        <f>F26/D26</f>
        <v>0.51807919569626959</v>
      </c>
      <c r="J26" s="66">
        <f t="shared" ref="J26:J30" si="17">F26/E26</f>
        <v>0.66661623277761495</v>
      </c>
      <c r="K26" s="67">
        <f t="shared" ref="K26:K32" si="18">F26-B26</f>
        <v>-19729.599999999999</v>
      </c>
      <c r="L26" s="66">
        <f t="shared" ref="L26:L32" si="19">F26/B26-100%</f>
        <v>-0.58322592850977284</v>
      </c>
    </row>
    <row r="27" spans="1:12" s="6" customFormat="1" ht="15" customHeight="1" x14ac:dyDescent="0.2">
      <c r="A27" s="52" t="s">
        <v>10</v>
      </c>
      <c r="B27" s="27">
        <v>8091.9</v>
      </c>
      <c r="C27" s="27">
        <v>5385.5</v>
      </c>
      <c r="D27" s="27">
        <v>5385.5</v>
      </c>
      <c r="E27" s="27">
        <v>4039</v>
      </c>
      <c r="F27" s="27">
        <v>4038.9</v>
      </c>
      <c r="G27" s="23">
        <f>F27/$F$32</f>
        <v>0.2569193091822779</v>
      </c>
      <c r="H27" s="27">
        <f t="shared" si="16"/>
        <v>-9.9999999999909051E-2</v>
      </c>
      <c r="I27" s="24">
        <f>F27/D27</f>
        <v>0.7499582211493826</v>
      </c>
      <c r="J27" s="24">
        <f t="shared" si="17"/>
        <v>0.99997524139638527</v>
      </c>
      <c r="K27" s="22">
        <f t="shared" si="18"/>
        <v>-4052.9999999999995</v>
      </c>
      <c r="L27" s="24">
        <f t="shared" si="19"/>
        <v>-0.50087124161198227</v>
      </c>
    </row>
    <row r="28" spans="1:12" s="6" customFormat="1" ht="14.25" customHeight="1" x14ac:dyDescent="0.2">
      <c r="A28" s="52" t="s">
        <v>11</v>
      </c>
      <c r="B28" s="27">
        <v>9496.7999999999993</v>
      </c>
      <c r="C28" s="27">
        <v>0</v>
      </c>
      <c r="D28" s="27">
        <v>2521.6</v>
      </c>
      <c r="E28" s="27">
        <v>2521.6</v>
      </c>
      <c r="F28" s="27">
        <v>0</v>
      </c>
      <c r="G28" s="23">
        <f>F28/$F$32</f>
        <v>0</v>
      </c>
      <c r="H28" s="27">
        <f t="shared" si="16"/>
        <v>-2521.6</v>
      </c>
      <c r="I28" s="24">
        <f>F28/D28</f>
        <v>0</v>
      </c>
      <c r="J28" s="24">
        <f t="shared" si="17"/>
        <v>0</v>
      </c>
      <c r="K28" s="22">
        <f t="shared" si="18"/>
        <v>-9496.7999999999993</v>
      </c>
      <c r="L28" s="24">
        <f t="shared" si="19"/>
        <v>-1</v>
      </c>
    </row>
    <row r="29" spans="1:12" s="6" customFormat="1" ht="15" customHeight="1" x14ac:dyDescent="0.2">
      <c r="A29" s="52" t="s">
        <v>12</v>
      </c>
      <c r="B29" s="27">
        <v>348.2</v>
      </c>
      <c r="C29" s="27">
        <v>418.7</v>
      </c>
      <c r="D29" s="27">
        <v>442.9</v>
      </c>
      <c r="E29" s="27">
        <v>382.9</v>
      </c>
      <c r="F29" s="27">
        <v>343.2</v>
      </c>
      <c r="G29" s="23">
        <f>F29/$F$32</f>
        <v>2.1831366686810214E-2</v>
      </c>
      <c r="H29" s="27">
        <f t="shared" si="16"/>
        <v>-39.699999999999989</v>
      </c>
      <c r="I29" s="24">
        <f>F29/D29</f>
        <v>0.77489275231429222</v>
      </c>
      <c r="J29" s="24">
        <f t="shared" si="17"/>
        <v>0.89631757639070253</v>
      </c>
      <c r="K29" s="22">
        <f t="shared" si="18"/>
        <v>-5</v>
      </c>
      <c r="L29" s="24">
        <f t="shared" si="19"/>
        <v>-1.4359563469270586E-2</v>
      </c>
    </row>
    <row r="30" spans="1:12" s="6" customFormat="1" ht="15" customHeight="1" x14ac:dyDescent="0.2">
      <c r="A30" s="52" t="s">
        <v>13</v>
      </c>
      <c r="B30" s="27">
        <v>15793.7</v>
      </c>
      <c r="C30" s="27">
        <v>14082</v>
      </c>
      <c r="D30" s="27">
        <v>18863.599999999999</v>
      </c>
      <c r="E30" s="27">
        <v>14206.3</v>
      </c>
      <c r="F30" s="27">
        <v>9716.7000000000007</v>
      </c>
      <c r="G30" s="23">
        <f>F30/$F$32</f>
        <v>0.61809102763907009</v>
      </c>
      <c r="H30" s="27">
        <f t="shared" si="16"/>
        <v>-4489.5999999999985</v>
      </c>
      <c r="I30" s="24">
        <f>F30/D30</f>
        <v>0.51510316164464898</v>
      </c>
      <c r="J30" s="24">
        <f t="shared" si="17"/>
        <v>0.68397119587788524</v>
      </c>
      <c r="K30" s="22">
        <f t="shared" si="18"/>
        <v>-6077</v>
      </c>
      <c r="L30" s="24">
        <f t="shared" si="19"/>
        <v>-0.38477367557950315</v>
      </c>
    </row>
    <row r="31" spans="1:12" s="26" customFormat="1" ht="21.75" customHeight="1" x14ac:dyDescent="0.2">
      <c r="A31" s="68" t="s">
        <v>18</v>
      </c>
      <c r="B31" s="29">
        <v>97.8</v>
      </c>
      <c r="C31" s="29" t="s">
        <v>44</v>
      </c>
      <c r="D31" s="29" t="s">
        <v>44</v>
      </c>
      <c r="E31" s="29" t="s">
        <v>44</v>
      </c>
      <c r="F31" s="29">
        <v>0</v>
      </c>
      <c r="G31" s="23">
        <f>F31/$F$32</f>
        <v>0</v>
      </c>
      <c r="H31" s="27" t="s">
        <v>44</v>
      </c>
      <c r="I31" s="24" t="s">
        <v>44</v>
      </c>
      <c r="J31" s="24" t="s">
        <v>44</v>
      </c>
      <c r="K31" s="22">
        <f t="shared" si="18"/>
        <v>-97.8</v>
      </c>
      <c r="L31" s="24">
        <f t="shared" si="19"/>
        <v>-1</v>
      </c>
    </row>
    <row r="32" spans="1:12" ht="15.95" customHeight="1" x14ac:dyDescent="0.2">
      <c r="A32" s="69" t="s">
        <v>4</v>
      </c>
      <c r="B32" s="70">
        <f>B24+B26</f>
        <v>35784.1</v>
      </c>
      <c r="C32" s="70">
        <f>C24+C26</f>
        <v>22281.8</v>
      </c>
      <c r="D32" s="70">
        <f>D24+D26</f>
        <v>29609.199999999997</v>
      </c>
      <c r="E32" s="70">
        <f>E24+E26</f>
        <v>22816.899999999998</v>
      </c>
      <c r="F32" s="71">
        <f>F24+F26</f>
        <v>15720.5</v>
      </c>
      <c r="G32" s="72">
        <f>G26+G24</f>
        <v>1</v>
      </c>
      <c r="H32" s="70">
        <f>F32-E32</f>
        <v>-7096.3999999999978</v>
      </c>
      <c r="I32" s="73">
        <f>F32/D32</f>
        <v>0.53093295327128065</v>
      </c>
      <c r="J32" s="73">
        <f>F32/E32</f>
        <v>0.68898491907314319</v>
      </c>
      <c r="K32" s="71">
        <f t="shared" si="18"/>
        <v>-20063.599999999999</v>
      </c>
      <c r="L32" s="73">
        <f t="shared" si="19"/>
        <v>-0.56068477340494804</v>
      </c>
    </row>
    <row r="33" spans="1:12" x14ac:dyDescent="0.2">
      <c r="A33" s="16"/>
      <c r="B33" s="17"/>
      <c r="C33" s="17"/>
      <c r="D33" s="18"/>
      <c r="E33" s="18"/>
      <c r="F33" s="18"/>
      <c r="G33" s="19"/>
      <c r="H33" s="19"/>
      <c r="I33" s="19"/>
      <c r="J33" s="18"/>
      <c r="K33" s="18"/>
      <c r="L33" s="21"/>
    </row>
    <row r="34" spans="1:12" ht="13.5" hidden="1" thickBot="1" x14ac:dyDescent="0.25">
      <c r="A34" s="42" t="s">
        <v>26</v>
      </c>
      <c r="B34" s="31">
        <v>11831.4</v>
      </c>
      <c r="C34" s="32">
        <v>26413.200000000001</v>
      </c>
      <c r="D34" s="32">
        <v>26680.400000000005</v>
      </c>
      <c r="E34" s="32"/>
      <c r="F34" s="32"/>
      <c r="G34" s="33" t="s">
        <v>28</v>
      </c>
      <c r="H34" s="36">
        <v>-2892.2000000000007</v>
      </c>
      <c r="I34" s="37">
        <v>0.36050808833450765</v>
      </c>
      <c r="J34" s="37">
        <v>0.76882188846347521</v>
      </c>
      <c r="K34" s="38">
        <v>-2212.8999999999996</v>
      </c>
      <c r="L34" s="39">
        <v>-0.18703619182852405</v>
      </c>
    </row>
    <row r="35" spans="1:12" ht="13.5" hidden="1" thickBot="1" x14ac:dyDescent="0.25">
      <c r="A35" s="34" t="s">
        <v>27</v>
      </c>
      <c r="B35" s="35">
        <f>B32-B34</f>
        <v>23952.699999999997</v>
      </c>
      <c r="C35" s="35">
        <f t="shared" ref="C35:D35" si="20">C32-C34</f>
        <v>-4131.4000000000015</v>
      </c>
      <c r="D35" s="35">
        <f t="shared" si="20"/>
        <v>2928.799999999992</v>
      </c>
      <c r="E35" s="35"/>
      <c r="F35" s="35"/>
      <c r="G35" s="30" t="s">
        <v>28</v>
      </c>
      <c r="H35" s="41" t="s">
        <v>28</v>
      </c>
      <c r="I35" s="41" t="s">
        <v>28</v>
      </c>
      <c r="J35" s="41" t="s">
        <v>28</v>
      </c>
      <c r="K35" s="41" t="s">
        <v>28</v>
      </c>
      <c r="L35" s="40" t="s">
        <v>28</v>
      </c>
    </row>
  </sheetData>
  <mergeCells count="13">
    <mergeCell ref="N12:P12"/>
    <mergeCell ref="J1:L1"/>
    <mergeCell ref="K4:L4"/>
    <mergeCell ref="B4:B5"/>
    <mergeCell ref="A4:A5"/>
    <mergeCell ref="A2:L2"/>
    <mergeCell ref="F3:J3"/>
    <mergeCell ref="F4:F5"/>
    <mergeCell ref="E4:E5"/>
    <mergeCell ref="G4:G5"/>
    <mergeCell ref="I4:J4"/>
    <mergeCell ref="H4:H5"/>
    <mergeCell ref="C4:D4"/>
  </mergeCells>
  <phoneticPr fontId="0" type="noConversion"/>
  <pageMargins left="0.59055118110236227" right="0.59055118110236227" top="0.23622047244094491" bottom="0" header="0" footer="0.11811023622047245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доходы</vt:lpstr>
      <vt:lpstr>'Приложение 1 доходы'!Область_печати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Андрюкова Оксана Валентиновна</cp:lastModifiedBy>
  <cp:lastPrinted>2022-10-25T12:05:24Z</cp:lastPrinted>
  <dcterms:created xsi:type="dcterms:W3CDTF">2007-02-19T15:18:48Z</dcterms:created>
  <dcterms:modified xsi:type="dcterms:W3CDTF">2022-10-25T12:06:42Z</dcterms:modified>
</cp:coreProperties>
</file>