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2\КСП\2 СОГЛАШЕНИЯ\19 Юшарский сельсовет НАО\Бюджет\2022\Отчет за 9 месяцев\Заключение\"/>
    </mc:Choice>
  </mc:AlternateContent>
  <bookViews>
    <workbookView xWindow="120" yWindow="150" windowWidth="13665" windowHeight="12675"/>
  </bookViews>
  <sheets>
    <sheet name="Табл.1 РПр" sheetId="2" r:id="rId1"/>
    <sheet name="Лист1" sheetId="3" r:id="rId2"/>
  </sheets>
  <definedNames>
    <definedName name="_xlnm.Print_Area" localSheetId="0">'Табл.1 РПр'!$A$1:$M$49</definedName>
  </definedNames>
  <calcPr calcId="162913"/>
</workbook>
</file>

<file path=xl/calcChain.xml><?xml version="1.0" encoding="utf-8"?>
<calcChain xmlns="http://schemas.openxmlformats.org/spreadsheetml/2006/main">
  <c r="J11" i="2" l="1"/>
  <c r="J12" i="2"/>
  <c r="J13" i="2"/>
  <c r="J14" i="2"/>
  <c r="J15" i="2"/>
  <c r="J16" i="2"/>
  <c r="J17" i="2"/>
  <c r="J18" i="2"/>
  <c r="J20" i="2"/>
  <c r="J22" i="2"/>
  <c r="J23" i="2"/>
  <c r="J24" i="2"/>
  <c r="J26" i="2"/>
  <c r="J27" i="2"/>
  <c r="J28" i="2"/>
  <c r="J29" i="2"/>
  <c r="J30" i="2"/>
  <c r="J32" i="2"/>
  <c r="J33" i="2"/>
  <c r="J34" i="2"/>
  <c r="J35" i="2"/>
  <c r="J36" i="2"/>
  <c r="J38" i="2"/>
  <c r="J39" i="2"/>
  <c r="J40" i="2"/>
  <c r="J41" i="2"/>
  <c r="J42" i="2"/>
  <c r="J44" i="2"/>
  <c r="J45" i="2"/>
  <c r="J46" i="2"/>
  <c r="J48" i="2"/>
  <c r="J49" i="2"/>
  <c r="M28" i="2" l="1"/>
  <c r="K23" i="2"/>
  <c r="E10" i="2"/>
  <c r="M38" i="2" l="1"/>
  <c r="M39" i="2"/>
  <c r="M40" i="2"/>
  <c r="M36" i="2"/>
  <c r="M32" i="2" l="1"/>
  <c r="M24" i="2"/>
  <c r="D47" i="2" l="1"/>
  <c r="M49" i="2" l="1"/>
  <c r="M26" i="2"/>
  <c r="M27" i="2"/>
  <c r="M22" i="2"/>
  <c r="K24" i="2"/>
  <c r="K22" i="2"/>
  <c r="K49" i="2" l="1"/>
  <c r="K38" i="2"/>
  <c r="K39" i="2"/>
  <c r="K40" i="2"/>
  <c r="K36" i="2"/>
  <c r="K35" i="2"/>
  <c r="K28" i="2"/>
  <c r="K26" i="2"/>
  <c r="K27" i="2"/>
  <c r="L23" i="2"/>
  <c r="I23" i="2"/>
  <c r="L24" i="2" l="1"/>
  <c r="L15" i="2"/>
  <c r="L16" i="2"/>
  <c r="M20" i="2" l="1"/>
  <c r="M30" i="2" l="1"/>
  <c r="K32" i="2"/>
  <c r="M11" i="2" l="1"/>
  <c r="M44" i="2"/>
  <c r="K30" i="2"/>
  <c r="K44" i="2"/>
  <c r="K13" i="2" l="1"/>
  <c r="K14" i="2"/>
  <c r="M14" i="2" l="1"/>
  <c r="M13" i="2"/>
  <c r="I49" i="2"/>
  <c r="I48" i="2"/>
  <c r="I32" i="2"/>
  <c r="I33" i="2"/>
  <c r="I34" i="2"/>
  <c r="I35" i="2"/>
  <c r="D25" i="2" l="1"/>
  <c r="E25" i="2"/>
  <c r="G25" i="2"/>
  <c r="J25" i="2" s="1"/>
  <c r="F10" i="2"/>
  <c r="F47" i="2"/>
  <c r="F43" i="2"/>
  <c r="F31" i="2"/>
  <c r="F21" i="2"/>
  <c r="F25" i="2"/>
  <c r="C25" i="2"/>
  <c r="D43" i="2"/>
  <c r="D31" i="2"/>
  <c r="D10" i="2"/>
  <c r="L26" i="2"/>
  <c r="I26" i="2"/>
  <c r="L45" i="2"/>
  <c r="M45" i="2"/>
  <c r="K45" i="2"/>
  <c r="M25" i="2" l="1"/>
  <c r="K25" i="2"/>
  <c r="M48" i="2"/>
  <c r="L48" i="2"/>
  <c r="K48" i="2"/>
  <c r="L12" i="2"/>
  <c r="I12" i="2"/>
  <c r="I13" i="2"/>
  <c r="I14" i="2"/>
  <c r="I15" i="2"/>
  <c r="I16" i="2"/>
  <c r="L40" i="2"/>
  <c r="L32" i="2"/>
  <c r="L27" i="2"/>
  <c r="L13" i="2"/>
  <c r="L33" i="2"/>
  <c r="I27" i="2"/>
  <c r="I20" i="2"/>
  <c r="L25" i="2" l="1"/>
  <c r="I25" i="2"/>
  <c r="L28" i="2"/>
  <c r="L20" i="2"/>
  <c r="K20" i="2"/>
  <c r="I28" i="2"/>
  <c r="M52" i="2" l="1"/>
  <c r="L52" i="2"/>
  <c r="K52" i="2"/>
  <c r="J52" i="2"/>
  <c r="I52" i="2"/>
  <c r="M51" i="2"/>
  <c r="L51" i="2"/>
  <c r="K51" i="2"/>
  <c r="J51" i="2"/>
  <c r="I51" i="2"/>
  <c r="L50" i="2"/>
  <c r="I50" i="2"/>
  <c r="L49" i="2"/>
  <c r="G47" i="2"/>
  <c r="E47" i="2"/>
  <c r="C47" i="2"/>
  <c r="M46" i="2"/>
  <c r="L46" i="2"/>
  <c r="K46" i="2"/>
  <c r="I46" i="2"/>
  <c r="I45" i="2"/>
  <c r="L44" i="2"/>
  <c r="I44" i="2"/>
  <c r="G43" i="2"/>
  <c r="J43" i="2" s="1"/>
  <c r="E43" i="2"/>
  <c r="C43" i="2"/>
  <c r="M42" i="2"/>
  <c r="L42" i="2"/>
  <c r="K42" i="2"/>
  <c r="I42" i="2"/>
  <c r="M41" i="2"/>
  <c r="L41" i="2"/>
  <c r="K41" i="2"/>
  <c r="I41" i="2"/>
  <c r="I40" i="2"/>
  <c r="L39" i="2"/>
  <c r="I39" i="2"/>
  <c r="L38" i="2"/>
  <c r="I38" i="2"/>
  <c r="G37" i="2"/>
  <c r="J37" i="2" s="1"/>
  <c r="F37" i="2"/>
  <c r="E37" i="2"/>
  <c r="D37" i="2"/>
  <c r="C37" i="2"/>
  <c r="L35" i="2"/>
  <c r="M34" i="2"/>
  <c r="L34" i="2"/>
  <c r="K34" i="2"/>
  <c r="G31" i="2"/>
  <c r="E31" i="2"/>
  <c r="C31" i="2"/>
  <c r="L30" i="2"/>
  <c r="I30" i="2"/>
  <c r="L29" i="2"/>
  <c r="I29" i="2"/>
  <c r="I24" i="2"/>
  <c r="L22" i="2"/>
  <c r="I22" i="2"/>
  <c r="G21" i="2"/>
  <c r="E21" i="2"/>
  <c r="D21" i="2"/>
  <c r="C21" i="2"/>
  <c r="G19" i="2"/>
  <c r="J19" i="2" s="1"/>
  <c r="F19" i="2"/>
  <c r="E19" i="2"/>
  <c r="D19" i="2"/>
  <c r="C19" i="2"/>
  <c r="M18" i="2"/>
  <c r="L18" i="2"/>
  <c r="K18" i="2"/>
  <c r="I18" i="2"/>
  <c r="M17" i="2"/>
  <c r="L17" i="2"/>
  <c r="K17" i="2"/>
  <c r="I17" i="2"/>
  <c r="L14" i="2"/>
  <c r="L11" i="2"/>
  <c r="K11" i="2"/>
  <c r="I11" i="2"/>
  <c r="G10" i="2"/>
  <c r="J10" i="2" s="1"/>
  <c r="C10" i="2"/>
  <c r="J21" i="2" l="1"/>
  <c r="J47" i="2"/>
  <c r="J31" i="2"/>
  <c r="K21" i="2"/>
  <c r="D8" i="2"/>
  <c r="C8" i="2"/>
  <c r="F8" i="2"/>
  <c r="G8" i="2"/>
  <c r="J8" i="2" s="1"/>
  <c r="E8" i="2"/>
  <c r="M37" i="2"/>
  <c r="M21" i="2"/>
  <c r="K37" i="2"/>
  <c r="M19" i="2"/>
  <c r="K43" i="2"/>
  <c r="L37" i="2"/>
  <c r="K19" i="2"/>
  <c r="L19" i="2"/>
  <c r="L47" i="2"/>
  <c r="I47" i="2"/>
  <c r="I19" i="2"/>
  <c r="M10" i="2"/>
  <c r="L10" i="2" s="1"/>
  <c r="I10" i="2"/>
  <c r="M47" i="2"/>
  <c r="M31" i="2"/>
  <c r="L21" i="2"/>
  <c r="L31" i="2"/>
  <c r="K47" i="2"/>
  <c r="I21" i="2"/>
  <c r="K31" i="2"/>
  <c r="K10" i="2"/>
  <c r="I31" i="2"/>
  <c r="L43" i="2"/>
  <c r="I43" i="2"/>
  <c r="H26" i="2" l="1"/>
  <c r="H23" i="2"/>
  <c r="H44" i="2"/>
  <c r="H36" i="2"/>
  <c r="H11" i="2"/>
  <c r="H12" i="2"/>
  <c r="H14" i="2"/>
  <c r="H20" i="2"/>
  <c r="H19" i="2" s="1"/>
  <c r="H13" i="2"/>
  <c r="H22" i="2"/>
  <c r="H30" i="2"/>
  <c r="H27" i="2"/>
  <c r="H35" i="2"/>
  <c r="H39" i="2"/>
  <c r="H18" i="2"/>
  <c r="H29" i="2"/>
  <c r="H46" i="2"/>
  <c r="M8" i="2"/>
  <c r="H48" i="2"/>
  <c r="H16" i="2"/>
  <c r="H34" i="2"/>
  <c r="H33" i="2"/>
  <c r="H42" i="2"/>
  <c r="H52" i="2"/>
  <c r="H51" i="2"/>
  <c r="H28" i="2"/>
  <c r="H24" i="2"/>
  <c r="H49" i="2"/>
  <c r="H38" i="2"/>
  <c r="H50" i="2"/>
  <c r="H40" i="2"/>
  <c r="H15" i="2"/>
  <c r="H41" i="2"/>
  <c r="H17" i="2"/>
  <c r="H32" i="2"/>
  <c r="H45" i="2"/>
  <c r="I8" i="2"/>
  <c r="K8" i="2"/>
  <c r="I37" i="2"/>
  <c r="L8" i="2"/>
  <c r="H25" i="2" l="1"/>
  <c r="H21" i="2"/>
  <c r="H10" i="2"/>
  <c r="H31" i="2"/>
  <c r="H37" i="2"/>
  <c r="H47" i="2"/>
  <c r="H43" i="2"/>
  <c r="H8" i="2" l="1"/>
</calcChain>
</file>

<file path=xl/sharedStrings.xml><?xml version="1.0" encoding="utf-8"?>
<sst xmlns="http://schemas.openxmlformats.org/spreadsheetml/2006/main" count="101" uniqueCount="95">
  <si>
    <t>Всего</t>
  </si>
  <si>
    <t>в том числе:</t>
  </si>
  <si>
    <t>Резервные фонды</t>
  </si>
  <si>
    <t>Другие общегосударственные вопросы</t>
  </si>
  <si>
    <t>Органы внутренних дел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</si>
  <si>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</si>
  <si>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</si>
  <si>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</si>
  <si>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</si>
  <si>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Культура</t>
  </si>
  <si>
    <t>Пенсионное обеспечение</t>
  </si>
  <si>
    <t>Социальное обеспечение населения</t>
  </si>
  <si>
    <t>сумма</t>
  </si>
  <si>
    <t>Общегосударственные вопросы</t>
  </si>
  <si>
    <t>Национальная оборона</t>
  </si>
  <si>
    <t>Национальная безопастность и правоохранительная деятельность</t>
  </si>
  <si>
    <t>Национальная экономика</t>
  </si>
  <si>
    <t>Транспорт</t>
  </si>
  <si>
    <t>Жилищно-коммунальное хозяйство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</si>
  <si>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</si>
  <si>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</si>
  <si>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</si>
  <si>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</si>
  <si>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>Культура, кинематография</t>
  </si>
  <si>
    <t>Социальная политика</t>
  </si>
  <si>
    <t>Охрана семьи и детства</t>
  </si>
  <si>
    <t>Доля в сумме расходов, %</t>
  </si>
  <si>
    <t>-</t>
  </si>
  <si>
    <t>Раздел, подраздел</t>
  </si>
  <si>
    <t>01 00</t>
  </si>
  <si>
    <t>02 00</t>
  </si>
  <si>
    <t>03 00</t>
  </si>
  <si>
    <t>04 00</t>
  </si>
  <si>
    <t xml:space="preserve"> 05 00</t>
  </si>
  <si>
    <t>07 00</t>
  </si>
  <si>
    <t>08 00</t>
  </si>
  <si>
    <t>10 00</t>
  </si>
  <si>
    <t>СРАВНИТЕЛЬНАЯ ТАБЛИЦА ПО РАСХОДАМ БЮДЖЕТА В РАЗРЕЗЕ РАЗДЕЛОВ, ПОДРАЗДЕЛОВ</t>
  </si>
  <si>
    <t>Мобилизация и вневойсковая подготовка</t>
  </si>
  <si>
    <t>темп прироста</t>
  </si>
  <si>
    <t>1004</t>
  </si>
  <si>
    <t>Молодежная политика и оздоровление детей</t>
  </si>
  <si>
    <t>Функционирование высшего должностного лица муниципального образования (Главы МО)</t>
  </si>
  <si>
    <t>Функционирование местной администрации</t>
  </si>
  <si>
    <t>Дорожное хозяйство (дорожные фонды)</t>
  </si>
  <si>
    <t>Обеспечение проведения выборов и референдумов</t>
  </si>
  <si>
    <t>0302</t>
  </si>
  <si>
    <t>0701</t>
  </si>
  <si>
    <t>0702</t>
  </si>
  <si>
    <t>0709</t>
  </si>
  <si>
    <t xml:space="preserve">Другие вопросы в области культуры, кинематографии
</t>
  </si>
  <si>
    <t>Другие вопросы в области социальной политики</t>
  </si>
  <si>
    <t>1006</t>
  </si>
  <si>
    <t>Функционирование  представительных органов муниципальных образований</t>
  </si>
  <si>
    <t>Обеспечение деятельности финансовых органов и органов финансового (финансово-бюджетного) надзора</t>
  </si>
  <si>
    <t>01 02</t>
  </si>
  <si>
    <t>01 04</t>
  </si>
  <si>
    <t>01 06</t>
  </si>
  <si>
    <t>01 13</t>
  </si>
  <si>
    <t>02 03</t>
  </si>
  <si>
    <t>03 10</t>
  </si>
  <si>
    <t>04 08</t>
  </si>
  <si>
    <t>05 01</t>
  </si>
  <si>
    <t>05 02</t>
  </si>
  <si>
    <t>05 03</t>
  </si>
  <si>
    <t>08 01</t>
  </si>
  <si>
    <t>08 04</t>
  </si>
  <si>
    <t>10 01</t>
  </si>
  <si>
    <t>10 03</t>
  </si>
  <si>
    <t>07 07</t>
  </si>
  <si>
    <t>05 05</t>
  </si>
  <si>
    <t>01 11</t>
  </si>
  <si>
    <t>01 07</t>
  </si>
  <si>
    <t>01 03</t>
  </si>
  <si>
    <t>04 09</t>
  </si>
  <si>
    <t>04 05</t>
  </si>
  <si>
    <t>Сельское хозяйство и рыболовство</t>
  </si>
  <si>
    <t>04 12</t>
  </si>
  <si>
    <t>Другие вопросы в области национальной экономики</t>
  </si>
  <si>
    <t>03 14</t>
  </si>
  <si>
    <t>Другие вопросы в области нацбезопасности и правоохранительной деятельности</t>
  </si>
  <si>
    <t>Защита населения и территории от ЧС природного и техногенного характера, пожарная безопасность</t>
  </si>
  <si>
    <t>ПРИЛОЖЕНИЕ № 2 к заключению по отчету об исполнении бюджета СП "Юшарский сельсовет" ЗР НАО за девять месяцев 2022 года</t>
  </si>
  <si>
    <t>Отклонение показателей исполнения бюджета за девять месяцев 2022 года относительно девяти месяцев 2022 года</t>
  </si>
  <si>
    <t>Исполнение бюджета за девять месяцев 2022 года относительно уточненных бюджетных назначений</t>
  </si>
  <si>
    <t>на 2022 год, %</t>
  </si>
  <si>
    <t>на девять месяцев 2022 года, %</t>
  </si>
  <si>
    <t>Кассовое исполнение за девять месяцев 2022 года (ф.0503117)</t>
  </si>
  <si>
    <t>Уточненный план  на девять месяцев 2022 года (ф.0503117)</t>
  </si>
  <si>
    <t>Бюджетные назначения на 2022 год (реш. от 24.12.2021 № 8)</t>
  </si>
  <si>
    <t>Кассовое исполнение за девять месяцев 2021 года</t>
  </si>
  <si>
    <t>Утвержденные бюджетные назначения</t>
  </si>
  <si>
    <t>(тыс.руб.)</t>
  </si>
  <si>
    <t>Отклонение  показателей  исполнения бюджета за девять месяцев 2022 года относительно уточненных бюджетных назначений на девять месяцев 2022 года</t>
  </si>
  <si>
    <t xml:space="preserve">Уточненные бюджетные назначения на 2022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</si>
</sst>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%"/>
    <numFmt numFmtId="166" formatCode="#,##0.0"/>
    <numFmt numFmtId="167" formatCode="#,##0.0_ ;\-#,##0.0\ "/>
    <numFmt numFmtId="168" formatCode="#,##0.0_р_.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vertical="center"/>
    </xf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3" borderId="0" xfId="0" applyFill="1" applyBorder="1"/>
    <xf numFmtId="0" fontId="0" fillId="0" borderId="0" xfId="0" applyFill="1" applyBorder="1"/>
    <xf numFmtId="0" fontId="0" fillId="0" borderId="0" xfId="0" applyAlignment="1">
      <alignment wrapText="1"/>
    </xf>
    <xf numFmtId="0" fontId="12" fillId="0" borderId="0" xfId="0" applyFont="1"/>
    <xf numFmtId="165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167" fontId="2" fillId="5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/>
    </xf>
    <xf numFmtId="49" fontId="4" fillId="6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4" borderId="0" xfId="0" applyFill="1" applyBorder="1"/>
    <xf numFmtId="165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167" fontId="14" fillId="6" borderId="1" xfId="0" applyNumberFormat="1" applyFont="1" applyFill="1" applyBorder="1" applyAlignment="1">
      <alignment horizontal="center" vertical="center"/>
    </xf>
    <xf numFmtId="165" fontId="14" fillId="6" borderId="1" xfId="0" applyNumberFormat="1" applyFont="1" applyFill="1" applyBorder="1" applyAlignment="1">
      <alignment horizontal="center" vertical="center"/>
    </xf>
    <xf numFmtId="0" fontId="13" fillId="4" borderId="0" xfId="0" applyFont="1" applyFill="1" applyBorder="1"/>
    <xf numFmtId="0" fontId="13" fillId="6" borderId="0" xfId="0" applyFont="1" applyFill="1" applyBorder="1"/>
    <xf numFmtId="0" fontId="13" fillId="6" borderId="0" xfId="0" applyFont="1" applyFill="1"/>
    <xf numFmtId="0" fontId="13" fillId="3" borderId="0" xfId="0" applyFont="1" applyFill="1" applyBorder="1"/>
    <xf numFmtId="0" fontId="13" fillId="3" borderId="0" xfId="0" applyFont="1" applyFill="1"/>
    <xf numFmtId="0" fontId="13" fillId="2" borderId="0" xfId="0" applyFont="1" applyFill="1"/>
    <xf numFmtId="0" fontId="7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167" fontId="2" fillId="0" borderId="1" xfId="2" applyNumberFormat="1" applyFont="1" applyBorder="1" applyAlignment="1">
      <alignment horizontal="right" vertical="center"/>
    </xf>
    <xf numFmtId="165" fontId="2" fillId="3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6" fontId="2" fillId="0" borderId="1" xfId="2" applyNumberFormat="1" applyFont="1" applyBorder="1" applyAlignment="1" applyProtection="1">
      <alignment horizontal="right" vertical="center" wrapText="1"/>
      <protection locked="0"/>
    </xf>
    <xf numFmtId="165" fontId="2" fillId="0" borderId="1" xfId="0" applyNumberFormat="1" applyFont="1" applyBorder="1" applyAlignment="1" applyProtection="1">
      <alignment horizontal="right" vertical="center" wrapText="1"/>
      <protection locked="0"/>
    </xf>
    <xf numFmtId="167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167" fontId="14" fillId="6" borderId="1" xfId="2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167" fontId="14" fillId="5" borderId="1" xfId="2" applyNumberFormat="1" applyFont="1" applyFill="1" applyBorder="1" applyAlignment="1" applyProtection="1">
      <alignment horizontal="center" vertical="center"/>
      <protection locked="0"/>
    </xf>
    <xf numFmtId="165" fontId="14" fillId="5" borderId="1" xfId="1" applyNumberFormat="1" applyFont="1" applyFill="1" applyBorder="1" applyAlignment="1" applyProtection="1">
      <alignment horizontal="center" vertical="center"/>
      <protection locked="0"/>
    </xf>
    <xf numFmtId="166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167" fontId="14" fillId="5" borderId="1" xfId="0" applyNumberFormat="1" applyFont="1" applyFill="1" applyBorder="1" applyAlignment="1">
      <alignment horizontal="center" vertical="center"/>
    </xf>
    <xf numFmtId="165" fontId="14" fillId="5" borderId="1" xfId="0" applyNumberFormat="1" applyFont="1" applyFill="1" applyBorder="1" applyAlignment="1">
      <alignment horizontal="center" vertical="center"/>
    </xf>
    <xf numFmtId="167" fontId="2" fillId="5" borderId="1" xfId="2" applyNumberFormat="1" applyFont="1" applyFill="1" applyBorder="1" applyAlignment="1">
      <alignment horizontal="center" vertical="center"/>
    </xf>
    <xf numFmtId="167" fontId="2" fillId="5" borderId="1" xfId="2" applyNumberFormat="1" applyFont="1" applyFill="1" applyBorder="1" applyAlignment="1" applyProtection="1">
      <alignment horizontal="center" vertical="center"/>
      <protection locked="0"/>
    </xf>
    <xf numFmtId="165" fontId="2" fillId="5" borderId="1" xfId="2" applyNumberFormat="1" applyFont="1" applyFill="1" applyBorder="1" applyAlignment="1" applyProtection="1">
      <alignment horizontal="center" vertical="center" wrapText="1"/>
      <protection locked="0"/>
    </xf>
    <xf numFmtId="166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167" fontId="15" fillId="6" borderId="1" xfId="2" applyNumberFormat="1" applyFont="1" applyFill="1" applyBorder="1" applyAlignment="1">
      <alignment horizontal="center" vertical="center"/>
    </xf>
    <xf numFmtId="165" fontId="14" fillId="6" borderId="1" xfId="0" applyNumberFormat="1" applyFont="1" applyFill="1" applyBorder="1" applyAlignment="1">
      <alignment horizontal="center" vertical="center" wrapText="1"/>
    </xf>
    <xf numFmtId="166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167" fontId="2" fillId="0" borderId="1" xfId="2" applyNumberFormat="1" applyFont="1" applyBorder="1" applyAlignment="1">
      <alignment horizontal="center" vertical="center"/>
    </xf>
    <xf numFmtId="167" fontId="7" fillId="0" borderId="1" xfId="2" applyNumberFormat="1" applyFont="1" applyBorder="1" applyAlignment="1" applyProtection="1">
      <alignment horizontal="center" vertic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167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7" fontId="2" fillId="0" borderId="1" xfId="2" applyNumberFormat="1" applyFont="1" applyBorder="1" applyAlignment="1" applyProtection="1">
      <alignment horizontal="center" vertical="center"/>
      <protection locked="0"/>
    </xf>
    <xf numFmtId="165" fontId="2" fillId="0" borderId="1" xfId="0" applyNumberFormat="1" applyFont="1" applyFill="1" applyBorder="1" applyAlignment="1">
      <alignment horizontal="center" vertical="center" wrapText="1"/>
    </xf>
    <xf numFmtId="167" fontId="2" fillId="4" borderId="1" xfId="2" applyNumberFormat="1" applyFont="1" applyFill="1" applyBorder="1" applyAlignment="1">
      <alignment horizontal="center" vertical="center"/>
    </xf>
    <xf numFmtId="167" fontId="2" fillId="4" borderId="1" xfId="2" applyNumberFormat="1" applyFont="1" applyFill="1" applyBorder="1" applyAlignment="1" applyProtection="1">
      <alignment horizontal="center" vertical="center"/>
      <protection locked="0"/>
    </xf>
    <xf numFmtId="167" fontId="2" fillId="0" borderId="1" xfId="2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2" fillId="0" borderId="1" xfId="2" applyNumberFormat="1" applyFont="1" applyFill="1" applyBorder="1" applyAlignment="1" applyProtection="1">
      <alignment horizontal="center" vertical="center"/>
      <protection locked="0"/>
    </xf>
    <xf numFmtId="167" fontId="7" fillId="0" borderId="1" xfId="2" applyNumberFormat="1" applyFont="1" applyFill="1" applyBorder="1" applyAlignment="1" applyProtection="1">
      <alignment horizontal="center" vertical="center"/>
      <protection locked="0"/>
    </xf>
    <xf numFmtId="166" fontId="2" fillId="0" borderId="1" xfId="2" applyNumberFormat="1" applyFont="1" applyBorder="1" applyAlignment="1" applyProtection="1">
      <alignment horizontal="center" vertical="center" wrapText="1"/>
      <protection locked="0"/>
    </xf>
    <xf numFmtId="166" fontId="2" fillId="3" borderId="1" xfId="2" applyNumberFormat="1" applyFont="1" applyFill="1" applyBorder="1" applyAlignment="1" applyProtection="1">
      <alignment horizontal="center" vertical="center" wrapText="1"/>
      <protection locked="0"/>
    </xf>
    <xf numFmtId="167" fontId="2" fillId="3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165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Fill="1" applyBorder="1" applyAlignment="1">
      <alignment horizontal="center" vertical="center"/>
    </xf>
    <xf numFmtId="167" fontId="10" fillId="0" borderId="1" xfId="2" applyNumberFormat="1" applyFont="1" applyFill="1" applyBorder="1" applyAlignment="1" applyProtection="1">
      <alignment horizontal="center" vertical="center"/>
      <protection locked="0"/>
    </xf>
    <xf numFmtId="167" fontId="7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5" fontId="14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53"/>
  <sheetViews>
    <sheetView tabSelected="1" view="pageBreakPreview" zoomScaleNormal="110" zoomScaleSheetLayoutView="100" workbookViewId="0">
      <selection activeCell="S10" sqref="S10"/>
    </sheetView>
  </sheetViews>
  <sheetFormatPr defaultRowHeight="15" x14ac:dyDescent="0.25"/>
  <cols>
    <col min="1" max="1" width="41.7109375" customWidth="1"/>
    <col min="2" max="2" width="10.140625" customWidth="1"/>
    <col min="3" max="3" width="11.28515625" customWidth="1"/>
    <col min="4" max="4" width="13.5703125" customWidth="1"/>
    <col min="5" max="5" width="13" customWidth="1"/>
    <col min="6" max="6" width="14.28515625" customWidth="1"/>
    <col min="7" max="7" width="13.28515625" customWidth="1"/>
    <col min="8" max="8" width="13.85546875" customWidth="1"/>
    <col min="9" max="9" width="21" customWidth="1"/>
    <col min="10" max="10" width="10.7109375" customWidth="1"/>
    <col min="11" max="11" width="13" customWidth="1"/>
    <col min="12" max="12" width="15.5703125" style="3" customWidth="1"/>
    <col min="13" max="13" width="14.140625" customWidth="1"/>
    <col min="14" max="14" width="12.5703125" style="27" customWidth="1"/>
    <col min="15" max="66" width="9.140625" style="27" customWidth="1"/>
    <col min="67" max="76" width="9.140625" style="5" customWidth="1"/>
    <col min="77" max="80" width="9.140625" style="2" customWidth="1"/>
  </cols>
  <sheetData>
    <row r="1" spans="1:80" ht="63" customHeight="1" x14ac:dyDescent="0.25">
      <c r="C1" s="8"/>
      <c r="K1" s="90" t="s">
        <v>82</v>
      </c>
      <c r="L1" s="90"/>
      <c r="M1" s="90"/>
    </row>
    <row r="2" spans="1:80" ht="3" customHeight="1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80" ht="5.25" customHeight="1" x14ac:dyDescent="0.25">
      <c r="K3" s="7"/>
      <c r="L3" s="7"/>
      <c r="M3" s="7"/>
    </row>
    <row r="4" spans="1:80" ht="20.25" customHeight="1" x14ac:dyDescent="0.25">
      <c r="A4" s="91" t="s">
        <v>37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1:80" ht="1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92" t="s">
        <v>92</v>
      </c>
      <c r="M5" s="92"/>
    </row>
    <row r="6" spans="1:80" ht="62.25" customHeight="1" x14ac:dyDescent="0.25">
      <c r="A6" s="93"/>
      <c r="B6" s="87" t="s">
        <v>28</v>
      </c>
      <c r="C6" s="94" t="s">
        <v>90</v>
      </c>
      <c r="D6" s="96" t="s">
        <v>91</v>
      </c>
      <c r="E6" s="97"/>
      <c r="F6" s="94" t="s">
        <v>88</v>
      </c>
      <c r="G6" s="94" t="s">
        <v>87</v>
      </c>
      <c r="H6" s="87" t="s">
        <v>26</v>
      </c>
      <c r="I6" s="89" t="s">
        <v>93</v>
      </c>
      <c r="J6" s="89" t="s">
        <v>84</v>
      </c>
      <c r="K6" s="89"/>
      <c r="L6" s="88" t="s">
        <v>83</v>
      </c>
      <c r="M6" s="88"/>
    </row>
    <row r="7" spans="1:80" ht="104.25" customHeight="1" x14ac:dyDescent="0.25">
      <c r="A7" s="93"/>
      <c r="B7" s="87"/>
      <c r="C7" s="94"/>
      <c r="D7" s="86" t="s">
        <v>89</v>
      </c>
      <c r="E7" s="86" t="s">
        <v>94</v>
      </c>
      <c r="F7" s="94"/>
      <c r="G7" s="94"/>
      <c r="H7" s="87"/>
      <c r="I7" s="89"/>
      <c r="J7" s="11" t="s">
        <v>85</v>
      </c>
      <c r="K7" s="12" t="s">
        <v>86</v>
      </c>
      <c r="L7" s="13" t="s">
        <v>12</v>
      </c>
      <c r="M7" s="13" t="s">
        <v>39</v>
      </c>
    </row>
    <row r="8" spans="1:80" ht="15.75" customHeight="1" x14ac:dyDescent="0.25">
      <c r="A8" s="48" t="s">
        <v>0</v>
      </c>
      <c r="B8" s="48"/>
      <c r="C8" s="49">
        <f>C10+C19+C21+C25+C31+C37+C47</f>
        <v>36333.500000000007</v>
      </c>
      <c r="D8" s="49">
        <f t="shared" ref="D8:G8" si="0">D10+D19+D21+D25+D31+D37+D47</f>
        <v>22281.8</v>
      </c>
      <c r="E8" s="49">
        <f t="shared" si="0"/>
        <v>30186</v>
      </c>
      <c r="F8" s="49">
        <f t="shared" si="0"/>
        <v>23393.599999999999</v>
      </c>
      <c r="G8" s="49">
        <f t="shared" si="0"/>
        <v>15705.6</v>
      </c>
      <c r="H8" s="50">
        <f>H10+H19+H21+H25+H31+H37+H43+H47</f>
        <v>1</v>
      </c>
      <c r="I8" s="51">
        <f>G8-F8</f>
        <v>-7687.9999999999982</v>
      </c>
      <c r="J8" s="52">
        <f>G8/E8</f>
        <v>0.52029417610812956</v>
      </c>
      <c r="K8" s="52">
        <f>G8/F8</f>
        <v>0.67136310785855968</v>
      </c>
      <c r="L8" s="53">
        <f>G8-C8</f>
        <v>-20627.900000000009</v>
      </c>
      <c r="M8" s="54">
        <f>G8/C8-100%</f>
        <v>-0.56773776267081355</v>
      </c>
    </row>
    <row r="9" spans="1:80" ht="15.75" customHeight="1" x14ac:dyDescent="0.25">
      <c r="A9" s="15" t="s">
        <v>1</v>
      </c>
      <c r="B9" s="15"/>
      <c r="C9" s="55"/>
      <c r="D9" s="56"/>
      <c r="E9" s="56"/>
      <c r="F9" s="56"/>
      <c r="G9" s="56"/>
      <c r="H9" s="57"/>
      <c r="I9" s="58"/>
      <c r="J9" s="52"/>
      <c r="K9" s="9"/>
      <c r="L9" s="10"/>
      <c r="M9" s="14"/>
    </row>
    <row r="10" spans="1:80" s="36" customFormat="1" ht="15.75" customHeight="1" x14ac:dyDescent="0.25">
      <c r="A10" s="16" t="s">
        <v>13</v>
      </c>
      <c r="B10" s="17" t="s">
        <v>29</v>
      </c>
      <c r="C10" s="47">
        <f>SUM(C11:C17)</f>
        <v>10740.900000000001</v>
      </c>
      <c r="D10" s="47">
        <f>SUM(D11:D17)</f>
        <v>15697.8</v>
      </c>
      <c r="E10" s="47">
        <f>SUM(E11:E17)</f>
        <v>18175.2</v>
      </c>
      <c r="F10" s="47">
        <f>SUM(F11:F17)</f>
        <v>13816.6</v>
      </c>
      <c r="G10" s="59">
        <f>SUM(G11:G17)</f>
        <v>11866.300000000001</v>
      </c>
      <c r="H10" s="60">
        <f>SUM(H11:H18)</f>
        <v>0.75554579258353705</v>
      </c>
      <c r="I10" s="61">
        <f t="shared" ref="I10:I17" si="1">G10-F10</f>
        <v>-1950.2999999999993</v>
      </c>
      <c r="J10" s="28">
        <f>G10/E10</f>
        <v>0.65288414983053833</v>
      </c>
      <c r="K10" s="28">
        <f>G10/F10</f>
        <v>0.85884370974045721</v>
      </c>
      <c r="L10" s="29">
        <f>G10-C10</f>
        <v>1125.3999999999996</v>
      </c>
      <c r="M10" s="30">
        <f>G10/C10-100%</f>
        <v>0.1047770670986603</v>
      </c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5"/>
      <c r="BZ10" s="35"/>
      <c r="CA10" s="35"/>
      <c r="CB10" s="35"/>
    </row>
    <row r="11" spans="1:80" ht="45" customHeight="1" x14ac:dyDescent="0.25">
      <c r="A11" s="18" t="s">
        <v>42</v>
      </c>
      <c r="B11" s="19" t="s">
        <v>55</v>
      </c>
      <c r="C11" s="63">
        <v>2255.6</v>
      </c>
      <c r="D11" s="63">
        <v>3399.7</v>
      </c>
      <c r="E11" s="63">
        <v>3399.7</v>
      </c>
      <c r="F11" s="63">
        <v>2681.6</v>
      </c>
      <c r="G11" s="63">
        <v>2671.1</v>
      </c>
      <c r="H11" s="64">
        <f t="shared" ref="H11:H52" si="2">G11/$G$8</f>
        <v>0.17007309494702524</v>
      </c>
      <c r="I11" s="65">
        <f t="shared" si="1"/>
        <v>-10.5</v>
      </c>
      <c r="J11" s="81">
        <f>G11/E11</f>
        <v>0.78568697237991592</v>
      </c>
      <c r="K11" s="66">
        <f t="shared" ref="K11:K17" si="3">G11/F11</f>
        <v>0.99608442720763724</v>
      </c>
      <c r="L11" s="67">
        <f>G11-C11</f>
        <v>415.5</v>
      </c>
      <c r="M11" s="68">
        <f>G11/C11-100%</f>
        <v>0.18420819294201096</v>
      </c>
    </row>
    <row r="12" spans="1:80" ht="30.75" hidden="1" customHeight="1" x14ac:dyDescent="0.25">
      <c r="A12" s="46" t="s">
        <v>53</v>
      </c>
      <c r="B12" s="19" t="s">
        <v>73</v>
      </c>
      <c r="C12" s="63"/>
      <c r="D12" s="63"/>
      <c r="E12" s="63"/>
      <c r="F12" s="63"/>
      <c r="G12" s="63"/>
      <c r="H12" s="64">
        <f t="shared" si="2"/>
        <v>0</v>
      </c>
      <c r="I12" s="65">
        <f t="shared" si="1"/>
        <v>0</v>
      </c>
      <c r="J12" s="81" t="e">
        <f>G12/E12</f>
        <v>#DIV/0!</v>
      </c>
      <c r="K12" s="66">
        <v>0</v>
      </c>
      <c r="L12" s="67">
        <f>G12-C12</f>
        <v>0</v>
      </c>
      <c r="M12" s="68">
        <v>0</v>
      </c>
    </row>
    <row r="13" spans="1:80" ht="15.95" customHeight="1" x14ac:dyDescent="0.25">
      <c r="A13" s="18" t="s">
        <v>43</v>
      </c>
      <c r="B13" s="19" t="s">
        <v>56</v>
      </c>
      <c r="C13" s="63">
        <v>7118.6</v>
      </c>
      <c r="D13" s="63">
        <v>10257.4</v>
      </c>
      <c r="E13" s="63">
        <v>10313.799999999999</v>
      </c>
      <c r="F13" s="63">
        <v>7253.9</v>
      </c>
      <c r="G13" s="63">
        <v>7252.6</v>
      </c>
      <c r="H13" s="64">
        <f t="shared" si="2"/>
        <v>0.46178433170334149</v>
      </c>
      <c r="I13" s="65">
        <f t="shared" si="1"/>
        <v>-1.2999999999992724</v>
      </c>
      <c r="J13" s="81">
        <f>G13/E13</f>
        <v>0.70319377920843928</v>
      </c>
      <c r="K13" s="66">
        <f t="shared" si="3"/>
        <v>0.99982078605991265</v>
      </c>
      <c r="L13" s="67">
        <f>G13-C13</f>
        <v>134</v>
      </c>
      <c r="M13" s="68">
        <f>G13/C13-100%</f>
        <v>1.8823926052875528E-2</v>
      </c>
    </row>
    <row r="14" spans="1:80" ht="43.5" customHeight="1" x14ac:dyDescent="0.25">
      <c r="A14" s="46" t="s">
        <v>54</v>
      </c>
      <c r="B14" s="19" t="s">
        <v>57</v>
      </c>
      <c r="C14" s="63">
        <v>362.6</v>
      </c>
      <c r="D14" s="63">
        <v>528.20000000000005</v>
      </c>
      <c r="E14" s="63">
        <v>528.20000000000005</v>
      </c>
      <c r="F14" s="63">
        <v>396.2</v>
      </c>
      <c r="G14" s="63">
        <v>396.2</v>
      </c>
      <c r="H14" s="64">
        <f t="shared" si="2"/>
        <v>2.5226670741646289E-2</v>
      </c>
      <c r="I14" s="65">
        <f t="shared" si="1"/>
        <v>0</v>
      </c>
      <c r="J14" s="81">
        <f>G14/E14</f>
        <v>0.75009466111321466</v>
      </c>
      <c r="K14" s="66">
        <f t="shared" si="3"/>
        <v>1</v>
      </c>
      <c r="L14" s="67">
        <f>G14-C14</f>
        <v>33.599999999999966</v>
      </c>
      <c r="M14" s="68">
        <f>G14/C14-100%</f>
        <v>9.2664092664092479E-2</v>
      </c>
    </row>
    <row r="15" spans="1:80" ht="30.75" customHeight="1" x14ac:dyDescent="0.25">
      <c r="A15" s="46" t="s">
        <v>45</v>
      </c>
      <c r="B15" s="19" t="s">
        <v>72</v>
      </c>
      <c r="C15" s="63">
        <v>0</v>
      </c>
      <c r="D15" s="63">
        <v>0</v>
      </c>
      <c r="E15" s="63">
        <v>431.5</v>
      </c>
      <c r="F15" s="63">
        <v>431.5</v>
      </c>
      <c r="G15" s="63">
        <v>431.5</v>
      </c>
      <c r="H15" s="64">
        <f t="shared" si="2"/>
        <v>2.7474276691116545E-2</v>
      </c>
      <c r="I15" s="65">
        <f t="shared" si="1"/>
        <v>0</v>
      </c>
      <c r="J15" s="81">
        <f>G15/E15</f>
        <v>1</v>
      </c>
      <c r="K15" s="66">
        <v>0</v>
      </c>
      <c r="L15" s="67">
        <f>G15-C15</f>
        <v>431.5</v>
      </c>
      <c r="M15" s="68" t="s">
        <v>27</v>
      </c>
    </row>
    <row r="16" spans="1:80" ht="15.75" customHeight="1" x14ac:dyDescent="0.25">
      <c r="A16" s="18" t="s">
        <v>2</v>
      </c>
      <c r="B16" s="19" t="s">
        <v>71</v>
      </c>
      <c r="C16" s="63">
        <v>0</v>
      </c>
      <c r="D16" s="63">
        <v>100</v>
      </c>
      <c r="E16" s="76">
        <v>44.8</v>
      </c>
      <c r="F16" s="63">
        <v>0</v>
      </c>
      <c r="G16" s="63">
        <v>0</v>
      </c>
      <c r="H16" s="64">
        <f t="shared" si="2"/>
        <v>0</v>
      </c>
      <c r="I16" s="65">
        <f t="shared" si="1"/>
        <v>0</v>
      </c>
      <c r="J16" s="81">
        <f>G16/E16</f>
        <v>0</v>
      </c>
      <c r="K16" s="66" t="s">
        <v>27</v>
      </c>
      <c r="L16" s="67">
        <f>G16-C16</f>
        <v>0</v>
      </c>
      <c r="M16" s="68">
        <v>0</v>
      </c>
    </row>
    <row r="17" spans="1:76" ht="15" customHeight="1" x14ac:dyDescent="0.25">
      <c r="A17" s="18" t="s">
        <v>3</v>
      </c>
      <c r="B17" s="19" t="s">
        <v>58</v>
      </c>
      <c r="C17" s="63">
        <v>1004.1</v>
      </c>
      <c r="D17" s="63">
        <v>1412.5</v>
      </c>
      <c r="E17" s="76">
        <v>3457.2</v>
      </c>
      <c r="F17" s="63">
        <v>3053.4</v>
      </c>
      <c r="G17" s="63">
        <v>1114.9000000000001</v>
      </c>
      <c r="H17" s="64">
        <f t="shared" si="2"/>
        <v>7.0987418500407504E-2</v>
      </c>
      <c r="I17" s="65">
        <f t="shared" si="1"/>
        <v>-1938.5</v>
      </c>
      <c r="J17" s="81">
        <f>G17/E17</f>
        <v>0.32248640518338545</v>
      </c>
      <c r="K17" s="66">
        <f t="shared" si="3"/>
        <v>0.36513394904041396</v>
      </c>
      <c r="L17" s="67">
        <f>G17-C17</f>
        <v>110.80000000000007</v>
      </c>
      <c r="M17" s="68">
        <f>G17/C17-100%</f>
        <v>0.11034757494273495</v>
      </c>
    </row>
    <row r="18" spans="1:76" ht="18" hidden="1" customHeight="1" x14ac:dyDescent="0.25">
      <c r="A18" s="18"/>
      <c r="B18" s="19"/>
      <c r="C18" s="62"/>
      <c r="D18" s="69"/>
      <c r="E18" s="69"/>
      <c r="F18" s="69"/>
      <c r="G18" s="69"/>
      <c r="H18" s="70">
        <f t="shared" si="2"/>
        <v>0</v>
      </c>
      <c r="I18" s="65">
        <f>E18-D18</f>
        <v>0</v>
      </c>
      <c r="J18" s="52" t="e">
        <f>G18/E18</f>
        <v>#DIV/0!</v>
      </c>
      <c r="K18" s="66" t="e">
        <f>F18/E18-100%</f>
        <v>#DIV/0!</v>
      </c>
      <c r="L18" s="67">
        <f>G18-C18</f>
        <v>0</v>
      </c>
      <c r="M18" s="68" t="e">
        <f>G18/C18-100%</f>
        <v>#DIV/0!</v>
      </c>
    </row>
    <row r="19" spans="1:76" s="33" customFormat="1" ht="15.75" customHeight="1" x14ac:dyDescent="0.25">
      <c r="A19" s="20" t="s">
        <v>14</v>
      </c>
      <c r="B19" s="21" t="s">
        <v>30</v>
      </c>
      <c r="C19" s="47">
        <f t="shared" ref="C19:G19" si="4">C20</f>
        <v>103.6</v>
      </c>
      <c r="D19" s="47">
        <f t="shared" si="4"/>
        <v>177.1</v>
      </c>
      <c r="E19" s="47">
        <f t="shared" si="4"/>
        <v>201.3</v>
      </c>
      <c r="F19" s="47">
        <f t="shared" si="4"/>
        <v>141.30000000000001</v>
      </c>
      <c r="G19" s="47">
        <f t="shared" si="4"/>
        <v>105.6</v>
      </c>
      <c r="H19" s="60">
        <f>SUM(H20:H20)</f>
        <v>6.7237163814180927E-3</v>
      </c>
      <c r="I19" s="61">
        <f>G19-F19</f>
        <v>-35.700000000000017</v>
      </c>
      <c r="J19" s="28">
        <f>G19/E19</f>
        <v>0.52459016393442615</v>
      </c>
      <c r="K19" s="28">
        <f>G19/F19</f>
        <v>0.74734607218683646</v>
      </c>
      <c r="L19" s="29">
        <f>G19-C19</f>
        <v>2</v>
      </c>
      <c r="M19" s="30">
        <f>G19/C19-100%</f>
        <v>1.9305019305019266E-2</v>
      </c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2"/>
      <c r="BP19" s="32"/>
      <c r="BQ19" s="32"/>
      <c r="BR19" s="32"/>
      <c r="BS19" s="32"/>
      <c r="BT19" s="32"/>
      <c r="BU19" s="32"/>
      <c r="BV19" s="32"/>
      <c r="BW19" s="32"/>
      <c r="BX19" s="32"/>
    </row>
    <row r="20" spans="1:76" ht="15.75" customHeight="1" x14ac:dyDescent="0.25">
      <c r="A20" s="37" t="s">
        <v>38</v>
      </c>
      <c r="B20" s="22" t="s">
        <v>59</v>
      </c>
      <c r="C20" s="72">
        <v>103.6</v>
      </c>
      <c r="D20" s="72">
        <v>177.1</v>
      </c>
      <c r="E20" s="72">
        <v>201.3</v>
      </c>
      <c r="F20" s="72">
        <v>141.30000000000001</v>
      </c>
      <c r="G20" s="72">
        <v>105.6</v>
      </c>
      <c r="H20" s="70">
        <f t="shared" si="2"/>
        <v>6.7237163814180927E-3</v>
      </c>
      <c r="I20" s="65">
        <f t="shared" ref="I20" si="5">G20-F20</f>
        <v>-35.700000000000017</v>
      </c>
      <c r="J20" s="98">
        <f>G20/E20</f>
        <v>0.52459016393442615</v>
      </c>
      <c r="K20" s="66">
        <f>G20/F20</f>
        <v>0.74734607218683646</v>
      </c>
      <c r="L20" s="67">
        <f>G20-C20</f>
        <v>2</v>
      </c>
      <c r="M20" s="68">
        <f>G20/C20-100%</f>
        <v>1.9305019305019266E-2</v>
      </c>
    </row>
    <row r="21" spans="1:76" s="33" customFormat="1" ht="36.75" customHeight="1" x14ac:dyDescent="0.25">
      <c r="A21" s="20" t="s">
        <v>15</v>
      </c>
      <c r="B21" s="21" t="s">
        <v>31</v>
      </c>
      <c r="C21" s="47">
        <f>SUM(C22:C24)</f>
        <v>5</v>
      </c>
      <c r="D21" s="47">
        <f>SUM(D23:D24)</f>
        <v>193</v>
      </c>
      <c r="E21" s="47">
        <f>SUM(E23:E24)</f>
        <v>152</v>
      </c>
      <c r="F21" s="47">
        <f>SUM(F23:F24)</f>
        <v>89.6</v>
      </c>
      <c r="G21" s="47">
        <f>SUM(G23:G24)</f>
        <v>0</v>
      </c>
      <c r="H21" s="60">
        <f>SUM(H22:H24)</f>
        <v>0</v>
      </c>
      <c r="I21" s="61">
        <f>G21-F21</f>
        <v>-89.6</v>
      </c>
      <c r="J21" s="28">
        <f>G21/E21</f>
        <v>0</v>
      </c>
      <c r="K21" s="28">
        <f>G21/F21</f>
        <v>0</v>
      </c>
      <c r="L21" s="29">
        <f>G21-C21</f>
        <v>-5</v>
      </c>
      <c r="M21" s="30">
        <f>G21/C21-100%</f>
        <v>-1</v>
      </c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2"/>
      <c r="BP21" s="32"/>
      <c r="BQ21" s="32"/>
      <c r="BR21" s="32"/>
      <c r="BS21" s="32"/>
      <c r="BT21" s="32"/>
      <c r="BU21" s="32"/>
      <c r="BV21" s="32"/>
      <c r="BW21" s="32"/>
      <c r="BX21" s="32"/>
    </row>
    <row r="22" spans="1:76" s="4" customFormat="1" ht="16.5" hidden="1" customHeight="1" x14ac:dyDescent="0.25">
      <c r="A22" s="23" t="s">
        <v>4</v>
      </c>
      <c r="B22" s="24" t="s">
        <v>46</v>
      </c>
      <c r="C22" s="73">
        <v>0</v>
      </c>
      <c r="D22" s="73"/>
      <c r="E22" s="73"/>
      <c r="F22" s="73"/>
      <c r="G22" s="73"/>
      <c r="H22" s="64">
        <f t="shared" si="2"/>
        <v>0</v>
      </c>
      <c r="I22" s="74">
        <f>E22-D22</f>
        <v>0</v>
      </c>
      <c r="J22" s="52" t="e">
        <f>G22/E22</f>
        <v>#DIV/0!</v>
      </c>
      <c r="K22" s="28" t="e">
        <f t="shared" ref="K22:K23" si="6">G22/F22</f>
        <v>#DIV/0!</v>
      </c>
      <c r="L22" s="67">
        <f>G22-F22</f>
        <v>0</v>
      </c>
      <c r="M22" s="68" t="e">
        <f>G22/C22-100%</f>
        <v>#DIV/0!</v>
      </c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6"/>
      <c r="BP22" s="6"/>
      <c r="BQ22" s="6"/>
      <c r="BR22" s="6"/>
      <c r="BS22" s="6"/>
      <c r="BT22" s="6"/>
      <c r="BU22" s="6"/>
      <c r="BV22" s="6"/>
      <c r="BW22" s="6"/>
      <c r="BX22" s="6"/>
    </row>
    <row r="23" spans="1:76" s="4" customFormat="1" ht="51" customHeight="1" x14ac:dyDescent="0.25">
      <c r="A23" s="18" t="s">
        <v>81</v>
      </c>
      <c r="B23" s="19" t="s">
        <v>60</v>
      </c>
      <c r="C23" s="75">
        <v>0</v>
      </c>
      <c r="D23" s="76">
        <v>159.69999999999999</v>
      </c>
      <c r="E23" s="75">
        <v>118.7</v>
      </c>
      <c r="F23" s="75">
        <v>59.3</v>
      </c>
      <c r="G23" s="75">
        <v>0</v>
      </c>
      <c r="H23" s="70">
        <f>G23/$G$8</f>
        <v>0</v>
      </c>
      <c r="I23" s="65">
        <f>G23-F23</f>
        <v>-59.3</v>
      </c>
      <c r="J23" s="81">
        <f>G23/E23</f>
        <v>0</v>
      </c>
      <c r="K23" s="81">
        <f t="shared" si="6"/>
        <v>0</v>
      </c>
      <c r="L23" s="67">
        <f>G23-C23</f>
        <v>0</v>
      </c>
      <c r="M23" s="68">
        <v>1</v>
      </c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6"/>
      <c r="BP23" s="6"/>
      <c r="BQ23" s="6"/>
      <c r="BR23" s="6"/>
      <c r="BS23" s="6"/>
      <c r="BT23" s="6"/>
      <c r="BU23" s="6"/>
      <c r="BV23" s="6"/>
      <c r="BW23" s="6"/>
      <c r="BX23" s="6"/>
    </row>
    <row r="24" spans="1:76" ht="27.75" customHeight="1" x14ac:dyDescent="0.25">
      <c r="A24" s="80" t="s">
        <v>80</v>
      </c>
      <c r="B24" s="19" t="s">
        <v>79</v>
      </c>
      <c r="C24" s="76">
        <v>5</v>
      </c>
      <c r="D24" s="63">
        <v>33.299999999999997</v>
      </c>
      <c r="E24" s="69">
        <v>33.299999999999997</v>
      </c>
      <c r="F24" s="69">
        <v>30.3</v>
      </c>
      <c r="G24" s="76">
        <v>0</v>
      </c>
      <c r="H24" s="70">
        <f t="shared" si="2"/>
        <v>0</v>
      </c>
      <c r="I24" s="65">
        <f t="shared" ref="I24:I28" si="7">G24-F24</f>
        <v>-30.3</v>
      </c>
      <c r="J24" s="81">
        <f>G24/E24</f>
        <v>0</v>
      </c>
      <c r="K24" s="81">
        <f t="shared" ref="K24:K28" si="8">G24/F24</f>
        <v>0</v>
      </c>
      <c r="L24" s="67">
        <f>G24-C24</f>
        <v>-5</v>
      </c>
      <c r="M24" s="68">
        <f>G24/C24-100%</f>
        <v>-1</v>
      </c>
    </row>
    <row r="25" spans="1:76" s="33" customFormat="1" ht="15.75" customHeight="1" x14ac:dyDescent="0.25">
      <c r="A25" s="20" t="s">
        <v>16</v>
      </c>
      <c r="B25" s="21" t="s">
        <v>32</v>
      </c>
      <c r="C25" s="47">
        <f>SUM(C26:C30)</f>
        <v>294.7</v>
      </c>
      <c r="D25" s="47">
        <f>SUM(D26:D30)</f>
        <v>1289.4000000000001</v>
      </c>
      <c r="E25" s="47">
        <f>SUM(E26:E30)</f>
        <v>1763.9</v>
      </c>
      <c r="F25" s="47">
        <f>SUM(F26:F30)</f>
        <v>1644.8000000000002</v>
      </c>
      <c r="G25" s="47">
        <f>SUM(G26:G30)</f>
        <v>864.30000000000007</v>
      </c>
      <c r="H25" s="60">
        <f>SUM(H26:H29)</f>
        <v>5.503132640586797E-2</v>
      </c>
      <c r="I25" s="61">
        <f t="shared" si="7"/>
        <v>-780.50000000000011</v>
      </c>
      <c r="J25" s="28">
        <f>G25/E25</f>
        <v>0.4899937638188106</v>
      </c>
      <c r="K25" s="28">
        <f t="shared" si="8"/>
        <v>0.52547422178988323</v>
      </c>
      <c r="L25" s="29">
        <f>G25-C25</f>
        <v>569.60000000000014</v>
      </c>
      <c r="M25" s="30">
        <f>G25/C25-100%</f>
        <v>1.932813030200204</v>
      </c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2"/>
      <c r="BP25" s="32"/>
      <c r="BQ25" s="32"/>
      <c r="BR25" s="32"/>
      <c r="BS25" s="32"/>
      <c r="BT25" s="32"/>
      <c r="BU25" s="32"/>
      <c r="BV25" s="32"/>
      <c r="BW25" s="32"/>
      <c r="BX25" s="32"/>
    </row>
    <row r="26" spans="1:76" s="33" customFormat="1" ht="15.75" hidden="1" customHeight="1" x14ac:dyDescent="0.25">
      <c r="A26" s="38" t="s">
        <v>76</v>
      </c>
      <c r="B26" s="22" t="s">
        <v>75</v>
      </c>
      <c r="C26" s="71"/>
      <c r="D26" s="71"/>
      <c r="E26" s="71"/>
      <c r="F26" s="71"/>
      <c r="G26" s="71"/>
      <c r="H26" s="64">
        <f>G26/$G$8</f>
        <v>0</v>
      </c>
      <c r="I26" s="65">
        <f t="shared" si="7"/>
        <v>0</v>
      </c>
      <c r="J26" s="52" t="e">
        <f>G26/E26</f>
        <v>#DIV/0!</v>
      </c>
      <c r="K26" s="28" t="e">
        <f t="shared" si="8"/>
        <v>#DIV/0!</v>
      </c>
      <c r="L26" s="67">
        <f>G26-C26</f>
        <v>0</v>
      </c>
      <c r="M26" s="68" t="e">
        <f>G26/C26-100%</f>
        <v>#DIV/0!</v>
      </c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2"/>
      <c r="BP26" s="32"/>
      <c r="BQ26" s="32"/>
      <c r="BR26" s="32"/>
      <c r="BS26" s="32"/>
      <c r="BT26" s="32"/>
      <c r="BU26" s="32"/>
      <c r="BV26" s="32"/>
      <c r="BW26" s="32"/>
      <c r="BX26" s="32"/>
    </row>
    <row r="27" spans="1:76" ht="15.75" customHeight="1" x14ac:dyDescent="0.25">
      <c r="A27" s="18" t="s">
        <v>17</v>
      </c>
      <c r="B27" s="19" t="s">
        <v>61</v>
      </c>
      <c r="C27" s="69">
        <v>204.6</v>
      </c>
      <c r="D27" s="63">
        <v>285.7</v>
      </c>
      <c r="E27" s="69">
        <v>285.7</v>
      </c>
      <c r="F27" s="69">
        <v>277.10000000000002</v>
      </c>
      <c r="G27" s="69">
        <v>277.10000000000002</v>
      </c>
      <c r="H27" s="64">
        <f t="shared" si="2"/>
        <v>1.7643388345558272E-2</v>
      </c>
      <c r="I27" s="65">
        <f t="shared" si="7"/>
        <v>0</v>
      </c>
      <c r="J27" s="81">
        <f>G27/E27</f>
        <v>0.96989849492474633</v>
      </c>
      <c r="K27" s="82">
        <f t="shared" si="8"/>
        <v>1</v>
      </c>
      <c r="L27" s="67">
        <f>G27-C27</f>
        <v>72.500000000000028</v>
      </c>
      <c r="M27" s="68">
        <f>G27/C27-100%</f>
        <v>0.3543499511241448</v>
      </c>
    </row>
    <row r="28" spans="1:76" ht="15" customHeight="1" x14ac:dyDescent="0.25">
      <c r="A28" s="23" t="s">
        <v>44</v>
      </c>
      <c r="B28" s="19" t="s">
        <v>74</v>
      </c>
      <c r="C28" s="84">
        <v>90.1</v>
      </c>
      <c r="D28" s="63">
        <v>943.7</v>
      </c>
      <c r="E28" s="69">
        <v>1418.2</v>
      </c>
      <c r="F28" s="69">
        <v>1367.7</v>
      </c>
      <c r="G28" s="84">
        <v>587.20000000000005</v>
      </c>
      <c r="H28" s="64">
        <f t="shared" si="2"/>
        <v>3.7387938060309697E-2</v>
      </c>
      <c r="I28" s="65">
        <f t="shared" si="7"/>
        <v>-780.5</v>
      </c>
      <c r="J28" s="81">
        <f>G28/E28</f>
        <v>0.41404597376956709</v>
      </c>
      <c r="K28" s="82">
        <f t="shared" si="8"/>
        <v>0.42933391825692768</v>
      </c>
      <c r="L28" s="67">
        <f>G28-C28</f>
        <v>497.1</v>
      </c>
      <c r="M28" s="68">
        <f>G28/C28-100%</f>
        <v>5.5172031076581582</v>
      </c>
    </row>
    <row r="29" spans="1:76" ht="27.75" customHeight="1" x14ac:dyDescent="0.25">
      <c r="A29" s="23" t="s">
        <v>78</v>
      </c>
      <c r="B29" s="19" t="s">
        <v>77</v>
      </c>
      <c r="C29" s="69">
        <v>0</v>
      </c>
      <c r="D29" s="63">
        <v>60</v>
      </c>
      <c r="E29" s="69">
        <v>60</v>
      </c>
      <c r="F29" s="69">
        <v>0</v>
      </c>
      <c r="G29" s="69">
        <v>0</v>
      </c>
      <c r="H29" s="64">
        <f t="shared" si="2"/>
        <v>0</v>
      </c>
      <c r="I29" s="77">
        <f>E29-D29</f>
        <v>0</v>
      </c>
      <c r="J29" s="81">
        <f>G29/E29</f>
        <v>0</v>
      </c>
      <c r="K29" s="66" t="s">
        <v>27</v>
      </c>
      <c r="L29" s="67">
        <f>G29-C29</f>
        <v>0</v>
      </c>
      <c r="M29" s="68" t="s">
        <v>27</v>
      </c>
    </row>
    <row r="30" spans="1:76" ht="16.5" hidden="1" customHeight="1" x14ac:dyDescent="0.25">
      <c r="A30" s="23"/>
      <c r="B30" s="19"/>
      <c r="C30" s="62"/>
      <c r="D30" s="62"/>
      <c r="E30" s="62"/>
      <c r="F30" s="62"/>
      <c r="G30" s="62"/>
      <c r="H30" s="64">
        <f t="shared" si="2"/>
        <v>0</v>
      </c>
      <c r="I30" s="77">
        <f>E30-D30</f>
        <v>0</v>
      </c>
      <c r="J30" s="52" t="e">
        <f>G30/E30</f>
        <v>#DIV/0!</v>
      </c>
      <c r="K30" s="66" t="e">
        <f t="shared" ref="K30" si="9">G30/F30</f>
        <v>#DIV/0!</v>
      </c>
      <c r="L30" s="67">
        <f>G30-C30</f>
        <v>0</v>
      </c>
      <c r="M30" s="68" t="e">
        <f>G30/C30-100%</f>
        <v>#DIV/0!</v>
      </c>
    </row>
    <row r="31" spans="1:76" s="33" customFormat="1" ht="15.75" customHeight="1" x14ac:dyDescent="0.25">
      <c r="A31" s="20" t="s">
        <v>18</v>
      </c>
      <c r="B31" s="21" t="s">
        <v>33</v>
      </c>
      <c r="C31" s="47">
        <f>SUM(C32:C35)</f>
        <v>24175</v>
      </c>
      <c r="D31" s="47">
        <f>SUM(D32:D35)</f>
        <v>3637.7000000000003</v>
      </c>
      <c r="E31" s="47">
        <f>SUM(E32:E35)</f>
        <v>8501.0999999999985</v>
      </c>
      <c r="F31" s="47">
        <f>SUM(F32:F35)</f>
        <v>6641.5000000000009</v>
      </c>
      <c r="G31" s="47">
        <f>SUM(G32:G35)</f>
        <v>1838.6</v>
      </c>
      <c r="H31" s="60">
        <f>SUM(H32:H36)</f>
        <v>0.1170665240423798</v>
      </c>
      <c r="I31" s="61">
        <f>G31-F31</f>
        <v>-4802.9000000000015</v>
      </c>
      <c r="J31" s="28">
        <f>G31/E31</f>
        <v>0.21627789344908308</v>
      </c>
      <c r="K31" s="28">
        <f>G31/F31</f>
        <v>0.27683505232251743</v>
      </c>
      <c r="L31" s="29">
        <f>G31-C31</f>
        <v>-22336.400000000001</v>
      </c>
      <c r="M31" s="30">
        <f>G31/C31-100%</f>
        <v>-0.92394622543950367</v>
      </c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2"/>
      <c r="BP31" s="32"/>
      <c r="BQ31" s="32"/>
      <c r="BR31" s="32"/>
      <c r="BS31" s="32"/>
      <c r="BT31" s="32"/>
      <c r="BU31" s="32"/>
      <c r="BV31" s="32"/>
      <c r="BW31" s="32"/>
      <c r="BX31" s="32"/>
    </row>
    <row r="32" spans="1:76" ht="15.75" customHeight="1" x14ac:dyDescent="0.25">
      <c r="A32" s="18" t="s">
        <v>5</v>
      </c>
      <c r="B32" s="19" t="s">
        <v>62</v>
      </c>
      <c r="C32" s="62">
        <v>21924.6</v>
      </c>
      <c r="D32" s="85">
        <v>583.1</v>
      </c>
      <c r="E32" s="62">
        <v>3368.5</v>
      </c>
      <c r="F32" s="62">
        <v>3116.3</v>
      </c>
      <c r="G32" s="62">
        <v>514.1</v>
      </c>
      <c r="H32" s="64">
        <f t="shared" si="2"/>
        <v>3.2733547269763651E-2</v>
      </c>
      <c r="I32" s="65">
        <f>G32-F32</f>
        <v>-2602.2000000000003</v>
      </c>
      <c r="J32" s="81">
        <f>G32/E32</f>
        <v>0.1526198604720202</v>
      </c>
      <c r="K32" s="66">
        <f>G32/F32</f>
        <v>0.1649712800436415</v>
      </c>
      <c r="L32" s="67">
        <f>G32-C32</f>
        <v>-21410.5</v>
      </c>
      <c r="M32" s="83">
        <f>G32/C32-100%</f>
        <v>-0.97655145361830997</v>
      </c>
    </row>
    <row r="33" spans="1:76" ht="15.75" customHeight="1" x14ac:dyDescent="0.25">
      <c r="A33" s="18" t="s">
        <v>6</v>
      </c>
      <c r="B33" s="19" t="s">
        <v>63</v>
      </c>
      <c r="C33" s="62">
        <v>0</v>
      </c>
      <c r="D33" s="85">
        <v>175.9</v>
      </c>
      <c r="E33" s="62">
        <v>31.6</v>
      </c>
      <c r="F33" s="62">
        <v>0</v>
      </c>
      <c r="G33" s="62">
        <v>0</v>
      </c>
      <c r="H33" s="64">
        <f t="shared" si="2"/>
        <v>0</v>
      </c>
      <c r="I33" s="65">
        <f>G33-F33</f>
        <v>0</v>
      </c>
      <c r="J33" s="81">
        <f>G33/E33</f>
        <v>0</v>
      </c>
      <c r="K33" s="66">
        <v>0</v>
      </c>
      <c r="L33" s="67">
        <f>G33-C33</f>
        <v>0</v>
      </c>
      <c r="M33" s="83">
        <v>0</v>
      </c>
    </row>
    <row r="34" spans="1:76" ht="22.5" customHeight="1" x14ac:dyDescent="0.25">
      <c r="A34" s="18" t="s">
        <v>7</v>
      </c>
      <c r="B34" s="19" t="s">
        <v>64</v>
      </c>
      <c r="C34" s="73">
        <v>1639.5</v>
      </c>
      <c r="D34" s="85">
        <v>2668.9</v>
      </c>
      <c r="E34" s="73">
        <v>4891.2</v>
      </c>
      <c r="F34" s="62">
        <v>3367.9</v>
      </c>
      <c r="G34" s="73">
        <v>1324.5</v>
      </c>
      <c r="H34" s="64">
        <f t="shared" si="2"/>
        <v>8.4332976772616142E-2</v>
      </c>
      <c r="I34" s="65">
        <f>G34-F34</f>
        <v>-2043.4</v>
      </c>
      <c r="J34" s="81">
        <f>G34/E34</f>
        <v>0.27079244357212956</v>
      </c>
      <c r="K34" s="66">
        <f>G34/F34</f>
        <v>0.39327177172718902</v>
      </c>
      <c r="L34" s="67">
        <f>G34-C34</f>
        <v>-315</v>
      </c>
      <c r="M34" s="68">
        <f>G34/C34-100%</f>
        <v>-0.19213174748398898</v>
      </c>
    </row>
    <row r="35" spans="1:76" ht="30" customHeight="1" x14ac:dyDescent="0.25">
      <c r="A35" s="18" t="s">
        <v>8</v>
      </c>
      <c r="B35" s="19" t="s">
        <v>70</v>
      </c>
      <c r="C35" s="62">
        <v>610.9</v>
      </c>
      <c r="D35" s="85">
        <v>209.8</v>
      </c>
      <c r="E35" s="62">
        <v>209.8</v>
      </c>
      <c r="F35" s="62">
        <v>157.30000000000001</v>
      </c>
      <c r="G35" s="62">
        <v>0</v>
      </c>
      <c r="H35" s="64">
        <f t="shared" si="2"/>
        <v>0</v>
      </c>
      <c r="I35" s="65">
        <f>G35-F35</f>
        <v>-157.30000000000001</v>
      </c>
      <c r="J35" s="81">
        <f>G35/E35</f>
        <v>0</v>
      </c>
      <c r="K35" s="66">
        <f>G35/F35</f>
        <v>0</v>
      </c>
      <c r="L35" s="67">
        <f>G35-C35</f>
        <v>-610.9</v>
      </c>
      <c r="M35" s="68">
        <v>1</v>
      </c>
    </row>
    <row r="36" spans="1:76" ht="15" hidden="1" customHeight="1" x14ac:dyDescent="0.25">
      <c r="A36" s="25"/>
      <c r="B36" s="26"/>
      <c r="C36" s="62"/>
      <c r="D36" s="62"/>
      <c r="E36" s="62"/>
      <c r="F36" s="62"/>
      <c r="G36" s="62"/>
      <c r="H36" s="64">
        <f t="shared" si="2"/>
        <v>0</v>
      </c>
      <c r="I36" s="78"/>
      <c r="J36" s="52" t="e">
        <f>G36/E36</f>
        <v>#DIV/0!</v>
      </c>
      <c r="K36" s="66" t="e">
        <f t="shared" ref="K36:K40" si="10">G36/F36</f>
        <v>#DIV/0!</v>
      </c>
      <c r="L36" s="79"/>
      <c r="M36" s="68" t="e">
        <f>G36/C36-100%</f>
        <v>#DIV/0!</v>
      </c>
    </row>
    <row r="37" spans="1:76" s="33" customFormat="1" ht="19.5" customHeight="1" x14ac:dyDescent="0.25">
      <c r="A37" s="20" t="s">
        <v>19</v>
      </c>
      <c r="B37" s="21" t="s">
        <v>34</v>
      </c>
      <c r="C37" s="47">
        <f>SUM(C38:C41)</f>
        <v>49.8</v>
      </c>
      <c r="D37" s="47">
        <f>SUM(D38:D41)</f>
        <v>100</v>
      </c>
      <c r="E37" s="47">
        <f>SUM(E38:E41)</f>
        <v>100</v>
      </c>
      <c r="F37" s="47">
        <f>SUM(F38:F41)</f>
        <v>75</v>
      </c>
      <c r="G37" s="47">
        <f>SUM(G38:G41)</f>
        <v>50</v>
      </c>
      <c r="H37" s="60">
        <f>SUM(H38:H42)</f>
        <v>3.1835778321108394E-3</v>
      </c>
      <c r="I37" s="61">
        <f>G37-F37</f>
        <v>-25</v>
      </c>
      <c r="J37" s="28">
        <f>G37/E37</f>
        <v>0.5</v>
      </c>
      <c r="K37" s="28">
        <f t="shared" si="10"/>
        <v>0.66666666666666663</v>
      </c>
      <c r="L37" s="29">
        <f>G37-C37</f>
        <v>0.20000000000000284</v>
      </c>
      <c r="M37" s="30">
        <f>G37/C37-100%</f>
        <v>4.0160642570281624E-3</v>
      </c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2"/>
      <c r="BP37" s="32"/>
      <c r="BQ37" s="32"/>
      <c r="BR37" s="32"/>
      <c r="BS37" s="32"/>
      <c r="BT37" s="32"/>
      <c r="BU37" s="32"/>
      <c r="BV37" s="32"/>
      <c r="BW37" s="32"/>
      <c r="BX37" s="32"/>
    </row>
    <row r="38" spans="1:76" ht="20.100000000000001" hidden="1" customHeight="1" x14ac:dyDescent="0.25">
      <c r="A38" s="23" t="s">
        <v>20</v>
      </c>
      <c r="B38" s="19" t="s">
        <v>47</v>
      </c>
      <c r="C38" s="62"/>
      <c r="D38" s="62"/>
      <c r="E38" s="62"/>
      <c r="F38" s="62"/>
      <c r="G38" s="62"/>
      <c r="H38" s="64">
        <f t="shared" si="2"/>
        <v>0</v>
      </c>
      <c r="I38" s="77">
        <f>E38-D38</f>
        <v>0</v>
      </c>
      <c r="J38" s="52" t="e">
        <f>G38/E38</f>
        <v>#DIV/0!</v>
      </c>
      <c r="K38" s="28" t="e">
        <f t="shared" si="10"/>
        <v>#DIV/0!</v>
      </c>
      <c r="L38" s="67">
        <f>G38-C38</f>
        <v>0</v>
      </c>
      <c r="M38" s="68" t="e">
        <f>G38/C38-100%</f>
        <v>#DIV/0!</v>
      </c>
    </row>
    <row r="39" spans="1:76" ht="3" hidden="1" customHeight="1" x14ac:dyDescent="0.25">
      <c r="A39" s="23" t="s">
        <v>21</v>
      </c>
      <c r="B39" s="19" t="s">
        <v>48</v>
      </c>
      <c r="C39" s="62"/>
      <c r="D39" s="62"/>
      <c r="E39" s="62"/>
      <c r="F39" s="62"/>
      <c r="G39" s="62"/>
      <c r="H39" s="64">
        <f t="shared" si="2"/>
        <v>0</v>
      </c>
      <c r="I39" s="77">
        <f>E39-D39</f>
        <v>0</v>
      </c>
      <c r="J39" s="52" t="e">
        <f>G39/E39</f>
        <v>#DIV/0!</v>
      </c>
      <c r="K39" s="28" t="e">
        <f t="shared" si="10"/>
        <v>#DIV/0!</v>
      </c>
      <c r="L39" s="67">
        <f>G39-C39</f>
        <v>0</v>
      </c>
      <c r="M39" s="68" t="e">
        <f>G39/C39-100%</f>
        <v>#DIV/0!</v>
      </c>
    </row>
    <row r="40" spans="1:76" ht="20.25" customHeight="1" x14ac:dyDescent="0.25">
      <c r="A40" s="18" t="s">
        <v>41</v>
      </c>
      <c r="B40" s="19" t="s">
        <v>69</v>
      </c>
      <c r="C40" s="62">
        <v>49.8</v>
      </c>
      <c r="D40" s="62">
        <v>100</v>
      </c>
      <c r="E40" s="62">
        <v>100</v>
      </c>
      <c r="F40" s="62">
        <v>75</v>
      </c>
      <c r="G40" s="62">
        <v>50</v>
      </c>
      <c r="H40" s="64">
        <f t="shared" si="2"/>
        <v>3.1835778321108394E-3</v>
      </c>
      <c r="I40" s="65">
        <f>G40-F40</f>
        <v>-25</v>
      </c>
      <c r="J40" s="81">
        <f>G40/E40</f>
        <v>0.5</v>
      </c>
      <c r="K40" s="82">
        <f t="shared" si="10"/>
        <v>0.66666666666666663</v>
      </c>
      <c r="L40" s="67">
        <f>G40-C40</f>
        <v>0.20000000000000284</v>
      </c>
      <c r="M40" s="68">
        <f>G40/C40-100%</f>
        <v>4.0160642570281624E-3</v>
      </c>
    </row>
    <row r="41" spans="1:76" ht="45" hidden="1" customHeight="1" x14ac:dyDescent="0.25">
      <c r="A41" s="23" t="s">
        <v>22</v>
      </c>
      <c r="B41" s="19" t="s">
        <v>49</v>
      </c>
      <c r="C41" s="62"/>
      <c r="D41" s="62"/>
      <c r="E41" s="62"/>
      <c r="F41" s="62"/>
      <c r="G41" s="62"/>
      <c r="H41" s="64">
        <f t="shared" si="2"/>
        <v>0</v>
      </c>
      <c r="I41" s="77">
        <f>E41-D41</f>
        <v>0</v>
      </c>
      <c r="J41" s="52" t="e">
        <f>G41/E41</f>
        <v>#DIV/0!</v>
      </c>
      <c r="K41" s="66" t="e">
        <f>F41/E41-100%</f>
        <v>#DIV/0!</v>
      </c>
      <c r="L41" s="67">
        <f>G41-C41</f>
        <v>0</v>
      </c>
      <c r="M41" s="68" t="e">
        <f>G41/C41-100%</f>
        <v>#DIV/0!</v>
      </c>
    </row>
    <row r="42" spans="1:76" ht="15" hidden="1" customHeight="1" x14ac:dyDescent="0.25">
      <c r="A42" s="25"/>
      <c r="B42" s="26"/>
      <c r="C42" s="62"/>
      <c r="D42" s="62"/>
      <c r="E42" s="62"/>
      <c r="F42" s="62"/>
      <c r="G42" s="62"/>
      <c r="H42" s="70">
        <f t="shared" si="2"/>
        <v>0</v>
      </c>
      <c r="I42" s="77">
        <f>E42-D42</f>
        <v>0</v>
      </c>
      <c r="J42" s="52" t="e">
        <f>G42/E42</f>
        <v>#DIV/0!</v>
      </c>
      <c r="K42" s="66" t="e">
        <f>F42/E42-100%</f>
        <v>#DIV/0!</v>
      </c>
      <c r="L42" s="67">
        <f>G42-C42</f>
        <v>0</v>
      </c>
      <c r="M42" s="68" t="e">
        <f>G42/C42-100%</f>
        <v>#DIV/0!</v>
      </c>
    </row>
    <row r="43" spans="1:76" s="33" customFormat="1" ht="14.25" hidden="1" customHeight="1" x14ac:dyDescent="0.25">
      <c r="A43" s="20" t="s">
        <v>23</v>
      </c>
      <c r="B43" s="21" t="s">
        <v>35</v>
      </c>
      <c r="C43" s="47">
        <f>SUM(C44:C45)</f>
        <v>0</v>
      </c>
      <c r="D43" s="47">
        <f>SUM(D44:D45)</f>
        <v>0</v>
      </c>
      <c r="E43" s="47">
        <f>SUM(E44:E45)</f>
        <v>0</v>
      </c>
      <c r="F43" s="47">
        <f>SUM(F44:F45)</f>
        <v>0</v>
      </c>
      <c r="G43" s="47">
        <f>SUM(G44:G45)</f>
        <v>0</v>
      </c>
      <c r="H43" s="60">
        <f>SUM(H44:H46)</f>
        <v>0</v>
      </c>
      <c r="I43" s="61">
        <f>G43-F43</f>
        <v>0</v>
      </c>
      <c r="J43" s="52" t="e">
        <f>G43/E43</f>
        <v>#DIV/0!</v>
      </c>
      <c r="K43" s="28" t="e">
        <f>G43/F43</f>
        <v>#DIV/0!</v>
      </c>
      <c r="L43" s="29">
        <f>G43-C43</f>
        <v>0</v>
      </c>
      <c r="M43" s="30">
        <v>0</v>
      </c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2"/>
      <c r="BP43" s="32"/>
      <c r="BQ43" s="32"/>
      <c r="BR43" s="32"/>
      <c r="BS43" s="32"/>
      <c r="BT43" s="32"/>
      <c r="BU43" s="32"/>
      <c r="BV43" s="32"/>
      <c r="BW43" s="32"/>
      <c r="BX43" s="32"/>
    </row>
    <row r="44" spans="1:76" ht="17.25" hidden="1" customHeight="1" x14ac:dyDescent="0.25">
      <c r="A44" s="18" t="s">
        <v>9</v>
      </c>
      <c r="B44" s="19" t="s">
        <v>65</v>
      </c>
      <c r="C44" s="62"/>
      <c r="D44" s="62"/>
      <c r="E44" s="62"/>
      <c r="F44" s="62"/>
      <c r="G44" s="62"/>
      <c r="H44" s="64">
        <f t="shared" si="2"/>
        <v>0</v>
      </c>
      <c r="I44" s="65">
        <f>G44-F44</f>
        <v>0</v>
      </c>
      <c r="J44" s="52" t="e">
        <f>G44/E44</f>
        <v>#DIV/0!</v>
      </c>
      <c r="K44" s="66" t="e">
        <f>G44/F44</f>
        <v>#DIV/0!</v>
      </c>
      <c r="L44" s="67">
        <f>G44-C44</f>
        <v>0</v>
      </c>
      <c r="M44" s="68" t="e">
        <f>G44/C44-100%</f>
        <v>#DIV/0!</v>
      </c>
    </row>
    <row r="45" spans="1:76" ht="18.75" hidden="1" customHeight="1" x14ac:dyDescent="0.25">
      <c r="A45" s="23" t="s">
        <v>50</v>
      </c>
      <c r="B45" s="19" t="s">
        <v>66</v>
      </c>
      <c r="C45" s="62">
        <v>0</v>
      </c>
      <c r="D45" s="62">
        <v>0</v>
      </c>
      <c r="E45" s="62">
        <v>0</v>
      </c>
      <c r="F45" s="62">
        <v>0</v>
      </c>
      <c r="G45" s="62">
        <v>0</v>
      </c>
      <c r="H45" s="64">
        <f t="shared" si="2"/>
        <v>0</v>
      </c>
      <c r="I45" s="65">
        <f>G45-F45</f>
        <v>0</v>
      </c>
      <c r="J45" s="52" t="e">
        <f>G45/E45</f>
        <v>#DIV/0!</v>
      </c>
      <c r="K45" s="66" t="e">
        <f>G45/F45</f>
        <v>#DIV/0!</v>
      </c>
      <c r="L45" s="67">
        <f>G45-C45</f>
        <v>0</v>
      </c>
      <c r="M45" s="68" t="e">
        <f>G45/C45-100%</f>
        <v>#DIV/0!</v>
      </c>
    </row>
    <row r="46" spans="1:76" ht="24" hidden="1" customHeight="1" x14ac:dyDescent="0.25">
      <c r="A46" s="25"/>
      <c r="B46" s="26"/>
      <c r="C46" s="62"/>
      <c r="D46" s="62"/>
      <c r="E46" s="62"/>
      <c r="F46" s="62"/>
      <c r="G46" s="62"/>
      <c r="H46" s="70">
        <f t="shared" si="2"/>
        <v>0</v>
      </c>
      <c r="I46" s="77">
        <f>E46-D46</f>
        <v>0</v>
      </c>
      <c r="J46" s="52" t="e">
        <f>G46/E46</f>
        <v>#DIV/0!</v>
      </c>
      <c r="K46" s="66" t="e">
        <f>F46/E46-100%</f>
        <v>#DIV/0!</v>
      </c>
      <c r="L46" s="67">
        <f>G46-C46</f>
        <v>0</v>
      </c>
      <c r="M46" s="68" t="e">
        <f>G46/C46-100%</f>
        <v>#DIV/0!</v>
      </c>
    </row>
    <row r="47" spans="1:76" s="33" customFormat="1" ht="15.75" customHeight="1" x14ac:dyDescent="0.25">
      <c r="A47" s="20" t="s">
        <v>24</v>
      </c>
      <c r="B47" s="21" t="s">
        <v>36</v>
      </c>
      <c r="C47" s="47">
        <f>SUM(C48:C51)</f>
        <v>964.5</v>
      </c>
      <c r="D47" s="47">
        <f>SUM(D48:D51)</f>
        <v>1186.8</v>
      </c>
      <c r="E47" s="47">
        <f>SUM(E48:E51)</f>
        <v>1292.5</v>
      </c>
      <c r="F47" s="59">
        <f>SUM(F48:F51)</f>
        <v>984.80000000000007</v>
      </c>
      <c r="G47" s="47">
        <f>SUM(G48:G51)</f>
        <v>980.80000000000007</v>
      </c>
      <c r="H47" s="60">
        <f>SUM(H48:H52)</f>
        <v>6.244906275468623E-2</v>
      </c>
      <c r="I47" s="61">
        <f>G47-F47</f>
        <v>-4</v>
      </c>
      <c r="J47" s="28">
        <f>G47/E47</f>
        <v>0.75883945841392653</v>
      </c>
      <c r="K47" s="28">
        <f>G47/F47</f>
        <v>0.99593826157595455</v>
      </c>
      <c r="L47" s="29">
        <f>G47-C47</f>
        <v>16.300000000000068</v>
      </c>
      <c r="M47" s="30">
        <f>G47/C47-100%</f>
        <v>1.6899948159668332E-2</v>
      </c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2"/>
      <c r="BP47" s="32"/>
      <c r="BQ47" s="32"/>
      <c r="BR47" s="32"/>
      <c r="BS47" s="32"/>
      <c r="BT47" s="32"/>
      <c r="BU47" s="32"/>
      <c r="BV47" s="32"/>
      <c r="BW47" s="32"/>
      <c r="BX47" s="32"/>
    </row>
    <row r="48" spans="1:76" ht="15.95" customHeight="1" x14ac:dyDescent="0.25">
      <c r="A48" s="23" t="s">
        <v>10</v>
      </c>
      <c r="B48" s="19" t="s">
        <v>67</v>
      </c>
      <c r="C48" s="62">
        <v>591.5</v>
      </c>
      <c r="D48" s="85">
        <v>922.8</v>
      </c>
      <c r="E48" s="62">
        <v>922.8</v>
      </c>
      <c r="F48" s="62">
        <v>615.20000000000005</v>
      </c>
      <c r="G48" s="62">
        <v>615.20000000000005</v>
      </c>
      <c r="H48" s="64">
        <f>G48/$G$8</f>
        <v>3.9170741646291772E-2</v>
      </c>
      <c r="I48" s="65">
        <f>G48-F48</f>
        <v>0</v>
      </c>
      <c r="J48" s="81">
        <f>G48/E48</f>
        <v>0.66666666666666674</v>
      </c>
      <c r="K48" s="66">
        <f>G48/F48</f>
        <v>1</v>
      </c>
      <c r="L48" s="67">
        <f>G48-C48</f>
        <v>23.700000000000045</v>
      </c>
      <c r="M48" s="68">
        <f>G48/C48-100%</f>
        <v>4.0067624683009395E-2</v>
      </c>
    </row>
    <row r="49" spans="1:13" ht="14.25" customHeight="1" x14ac:dyDescent="0.25">
      <c r="A49" s="18" t="s">
        <v>11</v>
      </c>
      <c r="B49" s="19" t="s">
        <v>68</v>
      </c>
      <c r="C49" s="62">
        <v>373</v>
      </c>
      <c r="D49" s="85">
        <v>264</v>
      </c>
      <c r="E49" s="73">
        <v>369.7</v>
      </c>
      <c r="F49" s="62">
        <v>369.6</v>
      </c>
      <c r="G49" s="62">
        <v>365.6</v>
      </c>
      <c r="H49" s="64">
        <f>G49/$G$8</f>
        <v>2.3278321108394458E-2</v>
      </c>
      <c r="I49" s="65">
        <f>G49-F49</f>
        <v>-4</v>
      </c>
      <c r="J49" s="81">
        <f>G49/E49</f>
        <v>0.98890992696781188</v>
      </c>
      <c r="K49" s="66">
        <f>G49/F49</f>
        <v>0.98917748917748916</v>
      </c>
      <c r="L49" s="67">
        <f>G49-C49</f>
        <v>-7.3999999999999773</v>
      </c>
      <c r="M49" s="68">
        <f>G49/C49-100%</f>
        <v>-1.9839142091152784E-2</v>
      </c>
    </row>
    <row r="50" spans="1:13" ht="12" hidden="1" customHeight="1" x14ac:dyDescent="0.25">
      <c r="A50" s="23" t="s">
        <v>25</v>
      </c>
      <c r="B50" s="19" t="s">
        <v>40</v>
      </c>
      <c r="C50" s="39"/>
      <c r="D50" s="39">
        <v>0</v>
      </c>
      <c r="E50" s="39">
        <v>0</v>
      </c>
      <c r="F50" s="39">
        <v>0</v>
      </c>
      <c r="G50" s="39">
        <v>0</v>
      </c>
      <c r="H50" s="40">
        <f t="shared" si="2"/>
        <v>0</v>
      </c>
      <c r="I50" s="42">
        <f>E50-D50</f>
        <v>0</v>
      </c>
      <c r="J50" s="43" t="s">
        <v>27</v>
      </c>
      <c r="K50" s="43" t="s">
        <v>27</v>
      </c>
      <c r="L50" s="44">
        <f>G50-C50</f>
        <v>0</v>
      </c>
      <c r="M50" s="45" t="s">
        <v>27</v>
      </c>
    </row>
    <row r="51" spans="1:13" ht="3" customHeight="1" x14ac:dyDescent="0.25">
      <c r="A51" s="23" t="s">
        <v>51</v>
      </c>
      <c r="B51" s="19" t="s">
        <v>52</v>
      </c>
      <c r="C51" s="39"/>
      <c r="D51" s="39"/>
      <c r="E51" s="39"/>
      <c r="F51" s="39"/>
      <c r="G51" s="39"/>
      <c r="H51" s="40">
        <f t="shared" si="2"/>
        <v>0</v>
      </c>
      <c r="I51" s="42">
        <f>E51-D51</f>
        <v>0</v>
      </c>
      <c r="J51" s="43" t="e">
        <f>E51/C51-100%</f>
        <v>#DIV/0!</v>
      </c>
      <c r="K51" s="43" t="e">
        <f>F51/E51-100%</f>
        <v>#DIV/0!</v>
      </c>
      <c r="L51" s="44">
        <f>G51-C51</f>
        <v>0</v>
      </c>
      <c r="M51" s="45" t="e">
        <f>G51/C51-100%</f>
        <v>#DIV/0!</v>
      </c>
    </row>
    <row r="52" spans="1:13" ht="0.75" hidden="1" customHeight="1" x14ac:dyDescent="0.25">
      <c r="A52" s="23"/>
      <c r="B52" s="19"/>
      <c r="C52" s="39"/>
      <c r="D52" s="39"/>
      <c r="E52" s="39"/>
      <c r="F52" s="39"/>
      <c r="G52" s="39"/>
      <c r="H52" s="41">
        <f t="shared" si="2"/>
        <v>0</v>
      </c>
      <c r="I52" s="42">
        <f>E52-D52</f>
        <v>0</v>
      </c>
      <c r="J52" s="43" t="e">
        <f>E52/C52-100%</f>
        <v>#DIV/0!</v>
      </c>
      <c r="K52" s="43" t="e">
        <f>F52/E52-100%</f>
        <v>#DIV/0!</v>
      </c>
      <c r="L52" s="44">
        <f>G52-C52</f>
        <v>0</v>
      </c>
      <c r="M52" s="45" t="e">
        <f>G52/C52-100%</f>
        <v>#DIV/0!</v>
      </c>
    </row>
    <row r="53" spans="1:13" ht="15.95" customHeight="1" x14ac:dyDescent="0.25"/>
  </sheetData>
  <mergeCells count="14">
    <mergeCell ref="K1:M1"/>
    <mergeCell ref="H6:H7"/>
    <mergeCell ref="A4:M4"/>
    <mergeCell ref="L5:M5"/>
    <mergeCell ref="A6:A7"/>
    <mergeCell ref="C6:C7"/>
    <mergeCell ref="F6:F7"/>
    <mergeCell ref="G6:G7"/>
    <mergeCell ref="A2:M2"/>
    <mergeCell ref="D6:E6"/>
    <mergeCell ref="B6:B7"/>
    <mergeCell ref="L6:M6"/>
    <mergeCell ref="J6:K6"/>
    <mergeCell ref="I6:I7"/>
  </mergeCells>
  <phoneticPr fontId="8" type="noConversion"/>
  <pageMargins left="0.47244094488188981" right="0.11811023622047245" top="0.16" bottom="0.11811023622047245" header="0.11811023622047245" footer="0.11811023622047245"/>
  <pageSetup paperSize="9" scale="66" orientation="landscape" r:id="rId1"/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Табл.1 РПр</vt:lpstr>
      <vt:lpstr>Лист1</vt:lpstr>
      <vt:lpstr>'Табл.1 РПр'!Область_печати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osmolovskayaev</dc:creator>
  <cp:lastModifiedBy>Андрюкова Оксана Валентиновна</cp:lastModifiedBy>
  <cp:lastPrinted>2022-10-18T12:54:13Z</cp:lastPrinted>
  <dcterms:created xsi:type="dcterms:W3CDTF">2013-01-22T05:32:31Z</dcterms:created>
  <dcterms:modified xsi:type="dcterms:W3CDTF">2022-10-25T12:00:55Z</dcterms:modified>
</cp:coreProperties>
</file>