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r2\КСП\2 СОГЛАШЕНИЯ\19 Юшарский сельсовет НАО\Бюджет\2022\ВНЕШНЯЯ ПРОВЕРКА 2022\Заключение\"/>
    </mc:Choice>
  </mc:AlternateContent>
  <bookViews>
    <workbookView minimized="1" xWindow="120" yWindow="150" windowWidth="15480" windowHeight="10980"/>
  </bookViews>
  <sheets>
    <sheet name="Лист2" sheetId="2" r:id="rId1"/>
  </sheets>
  <calcPr calcId="162913"/>
</workbook>
</file>

<file path=xl/calcChain.xml><?xml version="1.0" encoding="utf-8"?>
<calcChain xmlns="http://schemas.openxmlformats.org/spreadsheetml/2006/main">
  <c r="L25" i="2" l="1"/>
  <c r="J25" i="2"/>
  <c r="E11" i="2"/>
  <c r="F11" i="2"/>
  <c r="E31" i="2" l="1"/>
  <c r="C41" i="2"/>
  <c r="C38" i="2"/>
  <c r="C36" i="2"/>
  <c r="C31" i="2"/>
  <c r="C26" i="2"/>
  <c r="C21" i="2"/>
  <c r="C19" i="2"/>
  <c r="C11" i="2"/>
  <c r="C9" i="2" l="1"/>
  <c r="L39" i="2"/>
  <c r="L40" i="2"/>
  <c r="L37" i="2"/>
  <c r="L32" i="2" l="1"/>
  <c r="J32" i="2"/>
  <c r="D26" i="2" l="1"/>
  <c r="K30" i="2"/>
  <c r="J37" i="2" l="1"/>
  <c r="J15" i="2"/>
  <c r="H35" i="2"/>
  <c r="H34" i="2"/>
  <c r="H32" i="2"/>
  <c r="H29" i="2"/>
  <c r="H25" i="2"/>
  <c r="F31" i="2"/>
  <c r="F26" i="2"/>
  <c r="F21" i="2"/>
  <c r="I25" i="2"/>
  <c r="K25" i="2"/>
  <c r="I30" i="2"/>
  <c r="E21" i="2"/>
  <c r="E26" i="2"/>
  <c r="D21" i="2"/>
  <c r="H37" i="2" l="1"/>
  <c r="H17" i="2"/>
  <c r="L42" i="2" l="1"/>
  <c r="J42" i="2"/>
  <c r="L29" i="2"/>
  <c r="J29" i="2"/>
  <c r="H33" i="2" l="1"/>
  <c r="J40" i="2" l="1"/>
  <c r="L27" i="2" l="1"/>
  <c r="J27" i="2"/>
  <c r="L22" i="2"/>
  <c r="L23" i="2"/>
  <c r="J22" i="2"/>
  <c r="J23" i="2"/>
  <c r="L12" i="2" l="1"/>
  <c r="L14" i="2"/>
  <c r="L15" i="2"/>
  <c r="L18" i="2"/>
  <c r="L20" i="2"/>
  <c r="L28" i="2"/>
  <c r="L33" i="2"/>
  <c r="L34" i="2"/>
  <c r="L43" i="2"/>
  <c r="L44" i="2"/>
  <c r="L46" i="2"/>
  <c r="K12" i="2"/>
  <c r="K13" i="2"/>
  <c r="K14" i="2"/>
  <c r="K15" i="2"/>
  <c r="K16" i="2"/>
  <c r="K17" i="2"/>
  <c r="K18" i="2"/>
  <c r="K20" i="2"/>
  <c r="K22" i="2"/>
  <c r="K23" i="2"/>
  <c r="K24" i="2"/>
  <c r="K27" i="2"/>
  <c r="K28" i="2"/>
  <c r="K29" i="2"/>
  <c r="K32" i="2"/>
  <c r="K33" i="2"/>
  <c r="K34" i="2"/>
  <c r="K35" i="2"/>
  <c r="K37" i="2"/>
  <c r="K39" i="2"/>
  <c r="K40" i="2"/>
  <c r="K42" i="2"/>
  <c r="K43" i="2"/>
  <c r="K44" i="2"/>
  <c r="K46" i="2"/>
  <c r="J46" i="2"/>
  <c r="J43" i="2"/>
  <c r="J39" i="2"/>
  <c r="J34" i="2"/>
  <c r="J33" i="2"/>
  <c r="J28" i="2"/>
  <c r="J20" i="2"/>
  <c r="J18" i="2"/>
  <c r="J14" i="2"/>
  <c r="J12" i="2"/>
  <c r="I27" i="2"/>
  <c r="G44" i="2"/>
  <c r="H44" i="2"/>
  <c r="I44" i="2"/>
  <c r="J44" i="2"/>
  <c r="L26" i="2" l="1"/>
  <c r="J26" i="2"/>
  <c r="K26" i="2"/>
  <c r="I26" i="2"/>
  <c r="D11" i="2"/>
  <c r="H12" i="2" l="1"/>
  <c r="H14" i="2"/>
  <c r="H15" i="2"/>
  <c r="H18" i="2"/>
  <c r="H20" i="2"/>
  <c r="H22" i="2"/>
  <c r="H28" i="2"/>
  <c r="H42" i="2"/>
  <c r="H43" i="2"/>
  <c r="D31" i="2"/>
  <c r="G20" i="2"/>
  <c r="G22" i="2"/>
  <c r="I12" i="2"/>
  <c r="I13" i="2"/>
  <c r="I14" i="2"/>
  <c r="I15" i="2"/>
  <c r="I16" i="2"/>
  <c r="I17" i="2"/>
  <c r="I18" i="2"/>
  <c r="I20" i="2"/>
  <c r="I22" i="2"/>
  <c r="I23" i="2"/>
  <c r="I24" i="2"/>
  <c r="I28" i="2"/>
  <c r="I29" i="2"/>
  <c r="I32" i="2"/>
  <c r="I33" i="2"/>
  <c r="I34" i="2"/>
  <c r="I35" i="2"/>
  <c r="I37" i="2"/>
  <c r="I39" i="2"/>
  <c r="I40" i="2"/>
  <c r="I42" i="2"/>
  <c r="I43" i="2"/>
  <c r="I46" i="2"/>
  <c r="F45" i="2"/>
  <c r="F41" i="2"/>
  <c r="L41" i="2" s="1"/>
  <c r="F38" i="2"/>
  <c r="L38" i="2" s="1"/>
  <c r="F36" i="2"/>
  <c r="J36" i="2" s="1"/>
  <c r="F19" i="2"/>
  <c r="K11" i="2" l="1"/>
  <c r="J11" i="2"/>
  <c r="L11" i="2"/>
  <c r="J41" i="2"/>
  <c r="K41" i="2"/>
  <c r="K21" i="2"/>
  <c r="J21" i="2"/>
  <c r="L21" i="2"/>
  <c r="J38" i="2"/>
  <c r="K38" i="2"/>
  <c r="F9" i="2"/>
  <c r="L36" i="2"/>
  <c r="E45" i="2"/>
  <c r="E41" i="2"/>
  <c r="E38" i="2"/>
  <c r="E36" i="2"/>
  <c r="H36" i="2" s="1"/>
  <c r="E19" i="2"/>
  <c r="I11" i="2"/>
  <c r="D19" i="2"/>
  <c r="J19" i="2"/>
  <c r="L31" i="2"/>
  <c r="C45" i="2"/>
  <c r="L45" i="2" s="1"/>
  <c r="D45" i="2"/>
  <c r="D41" i="2"/>
  <c r="D38" i="2"/>
  <c r="D36" i="2"/>
  <c r="G29" i="2" l="1"/>
  <c r="G25" i="2"/>
  <c r="G32" i="2"/>
  <c r="G24" i="2"/>
  <c r="G30" i="2"/>
  <c r="G23" i="2"/>
  <c r="K45" i="2"/>
  <c r="J45" i="2"/>
  <c r="K19" i="2"/>
  <c r="J31" i="2"/>
  <c r="K31" i="2"/>
  <c r="L19" i="2"/>
  <c r="K36" i="2"/>
  <c r="E9" i="2"/>
  <c r="G11" i="2"/>
  <c r="G27" i="2"/>
  <c r="H11" i="2"/>
  <c r="G42" i="2"/>
  <c r="G38" i="2"/>
  <c r="G34" i="2"/>
  <c r="G28" i="2"/>
  <c r="G21" i="2"/>
  <c r="G16" i="2"/>
  <c r="G12" i="2"/>
  <c r="G43" i="2"/>
  <c r="G39" i="2"/>
  <c r="G35" i="2"/>
  <c r="G31" i="2"/>
  <c r="G17" i="2"/>
  <c r="G13" i="2"/>
  <c r="G45" i="2"/>
  <c r="G40" i="2"/>
  <c r="G36" i="2"/>
  <c r="G18" i="2"/>
  <c r="G14" i="2"/>
  <c r="G46" i="2"/>
  <c r="G41" i="2"/>
  <c r="G37" i="2"/>
  <c r="G33" i="2"/>
  <c r="G26" i="2"/>
  <c r="G19" i="2"/>
  <c r="G15" i="2"/>
  <c r="I45" i="2"/>
  <c r="I41" i="2"/>
  <c r="H41" i="2"/>
  <c r="I38" i="2"/>
  <c r="I36" i="2"/>
  <c r="I31" i="2"/>
  <c r="H31" i="2"/>
  <c r="H26" i="2"/>
  <c r="H21" i="2"/>
  <c r="I21" i="2"/>
  <c r="H19" i="2"/>
  <c r="I19" i="2"/>
  <c r="D9" i="2"/>
  <c r="J9" i="2"/>
  <c r="K9" i="2" l="1"/>
  <c r="L9" i="2"/>
  <c r="G9" i="2"/>
  <c r="I9" i="2"/>
  <c r="H9" i="2"/>
</calcChain>
</file>

<file path=xl/sharedStrings.xml><?xml version="1.0" encoding="utf-8"?>
<sst xmlns="http://schemas.openxmlformats.org/spreadsheetml/2006/main" count="83" uniqueCount="78">
  <si>
    <t>в том числе:</t>
  </si>
  <si>
    <t>сумма</t>
  </si>
  <si>
    <t>Наименование показателя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</si>
  <si>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</si>
  <si>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</si>
  <si>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</si>
  <si>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Органы внутренних дел</t>
  </si>
  <si>
    <t>Дорожное хозяйство (дорожные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</si>
  <si>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</si>
  <si>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</si>
  <si>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</si>
  <si>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</si>
  <si>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Культура</t>
  </si>
  <si>
    <t>Пенсионное обеспечение</t>
  </si>
  <si>
    <t>Социальное обеспечение населения</t>
  </si>
  <si>
    <t>Общегосударственные вопросы</t>
  </si>
  <si>
    <t>Национальная оборона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</si>
  <si>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</si>
  <si>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</si>
  <si>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</si>
  <si>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</si>
  <si>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</si>
  <si>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</si>
  <si>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Национальная безопасность и правоохранительная деятельность</t>
  </si>
  <si>
    <t>Другие вопросы в области культуры, кинематографии</t>
  </si>
  <si>
    <t>Функционирование высшего должностного лица муниципального образования</t>
  </si>
  <si>
    <t>Функционирование представительных органов  муниципальных образований</t>
  </si>
  <si>
    <t xml:space="preserve">Проведение выборов главы и представительных органов </t>
  </si>
  <si>
    <t>%</t>
  </si>
  <si>
    <t>доля в сумме расходов, %</t>
  </si>
  <si>
    <t>процент исполнения</t>
  </si>
  <si>
    <t>отклонение показателей кассового исполнения от плана</t>
  </si>
  <si>
    <t>Темп роста, %</t>
  </si>
  <si>
    <t>СРАВНИТЕЛЬНАЯ ТАБЛИЦА ПО РАСХОДАМ БЮДЖЕТА В РАЗРЕЗЕ РАЗДЕЛОВ (ПОДРАЗДЕЛОВ)</t>
  </si>
  <si>
    <t>ВСЕГО</t>
  </si>
  <si>
    <t>Охрана семьи и детства</t>
  </si>
  <si>
    <t>Сельское хозяйство и рыболовство</t>
  </si>
  <si>
    <t>тыс.руб.</t>
  </si>
  <si>
    <t>Массовый спорт</t>
  </si>
  <si>
    <t>01 02</t>
  </si>
  <si>
    <t>01 06</t>
  </si>
  <si>
    <t>01 13</t>
  </si>
  <si>
    <t>02 03</t>
  </si>
  <si>
    <t>04 08</t>
  </si>
  <si>
    <t>04 09</t>
  </si>
  <si>
    <t>05 01</t>
  </si>
  <si>
    <t>05 02</t>
  </si>
  <si>
    <t>05 03</t>
  </si>
  <si>
    <t>07 07</t>
  </si>
  <si>
    <t>08 08</t>
  </si>
  <si>
    <t>10 01</t>
  </si>
  <si>
    <t>11 01</t>
  </si>
  <si>
    <t>01 04</t>
  </si>
  <si>
    <t>01 11</t>
  </si>
  <si>
    <t>03 09</t>
  </si>
  <si>
    <t>03 10</t>
  </si>
  <si>
    <t>05 05</t>
  </si>
  <si>
    <t>10 03</t>
  </si>
  <si>
    <t>01 07</t>
  </si>
  <si>
    <t>Другие вопросы в области национальной безопасности и правоохранительной деятельности</t>
  </si>
  <si>
    <t>03 14</t>
  </si>
  <si>
    <t>04 12</t>
  </si>
  <si>
    <t>01 03</t>
  </si>
  <si>
    <t>уточненные бюджетные назначения на отчетную дату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</si>
  <si>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</si>
  <si>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</si>
  <si>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Транспорт </t>
  </si>
  <si>
    <t>Функционирование  местных администраций</t>
  </si>
  <si>
    <t>Обеспечение деятельности финансовых и органов финансового (финансово-бюджетного) надзора</t>
  </si>
  <si>
    <t>Другие вопросы в области национальной экономики</t>
  </si>
  <si>
    <t>Молодежная политика</t>
  </si>
  <si>
    <t>ПРИЛОЖЕНИЕ № 2                                                        к заключению на годовой отчет об исполнении бюджета СП "Юшарский  сельсовет" ЗР НАО за 2022 год</t>
  </si>
  <si>
    <t xml:space="preserve">Кассовое исполнение за 2021 год. </t>
  </si>
  <si>
    <t>Утвержденные бюджетные назначения на 2022 год</t>
  </si>
  <si>
    <t>первоначальные (решение от 24.12.2021 № 8)</t>
  </si>
  <si>
    <t>Кассовое исполнение за 2022 год</t>
  </si>
  <si>
    <t>Отклонение показателей кассового исполнения за 2022 год от кассового исполнения за 2021 год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</si>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</sst>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_-* #,##0.0_р_._-;\-* #,##0.0_р_._-;_-* &quot;-&quot;??_р_._-;_-@_-"/>
    <numFmt numFmtId="166" formatCode="0.0%"/>
    <numFmt numFmtId="167" formatCode="#,##0.0_ ;\-#,##0.0\ "/>
    <numFmt numFmtId="168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3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BF99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5" fontId="2" fillId="0" borderId="1" xfId="2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165" fontId="4" fillId="0" borderId="1" xfId="2" applyNumberFormat="1" applyFont="1" applyBorder="1" applyAlignment="1" applyProtection="1">
      <alignment horizontal="right" vertical="center"/>
      <protection locked="0"/>
    </xf>
    <xf numFmtId="166" fontId="4" fillId="0" borderId="1" xfId="1" applyNumberFormat="1" applyFont="1" applyBorder="1" applyAlignment="1" applyProtection="1">
      <alignment horizontal="right" vertical="center" wrapText="1"/>
      <protection locked="0"/>
    </xf>
    <xf numFmtId="166" fontId="4" fillId="0" borderId="1" xfId="1" applyNumberFormat="1" applyFont="1" applyBorder="1" applyAlignment="1">
      <alignment horizontal="right" vertical="center"/>
    </xf>
    <xf numFmtId="165" fontId="4" fillId="0" borderId="1" xfId="2" applyNumberFormat="1" applyFont="1" applyBorder="1" applyAlignment="1" applyProtection="1">
      <alignment vertical="center"/>
      <protection locked="0"/>
    </xf>
    <xf numFmtId="166" fontId="4" fillId="0" borderId="1" xfId="0" applyNumberFormat="1" applyFont="1" applyBorder="1" applyAlignment="1" applyProtection="1">
      <alignment horizontal="right" vertical="center" wrapText="1"/>
      <protection locked="0"/>
    </xf>
    <xf numFmtId="0" fontId="11" fillId="3" borderId="3" xfId="0" applyFont="1" applyFill="1" applyBorder="1" applyAlignment="1">
      <alignment horizontal="justify" vertical="center" wrapText="1"/>
    </xf>
    <xf numFmtId="0" fontId="11" fillId="3" borderId="3" xfId="0" applyFont="1" applyFill="1" applyBorder="1" applyAlignment="1">
      <alignment horizontal="justify" wrapText="1"/>
    </xf>
    <xf numFmtId="0" fontId="11" fillId="3" borderId="1" xfId="0" applyFont="1" applyFill="1" applyBorder="1" applyAlignment="1">
      <alignment horizontal="justify" vertical="center" wrapText="1"/>
    </xf>
    <xf numFmtId="166" fontId="11" fillId="0" borderId="1" xfId="0" applyNumberFormat="1" applyFont="1" applyBorder="1" applyAlignment="1" applyProtection="1">
      <alignment horizontal="right" vertical="center" wrapText="1"/>
      <protection locked="0"/>
    </xf>
    <xf numFmtId="166" fontId="11" fillId="0" borderId="1" xfId="1" applyNumberFormat="1" applyFont="1" applyBorder="1" applyAlignment="1" applyProtection="1">
      <alignment horizontal="right" vertical="center" wrapText="1"/>
      <protection locked="0"/>
    </xf>
    <xf numFmtId="166" fontId="9" fillId="0" borderId="1" xfId="1" applyNumberFormat="1" applyFont="1" applyBorder="1" applyAlignment="1">
      <alignment horizontal="right" vertical="center"/>
    </xf>
    <xf numFmtId="166" fontId="11" fillId="3" borderId="1" xfId="0" applyNumberFormat="1" applyFont="1" applyFill="1" applyBorder="1" applyAlignment="1" applyProtection="1">
      <alignment horizontal="right" vertical="center" wrapText="1"/>
      <protection locked="0"/>
    </xf>
    <xf numFmtId="166" fontId="11" fillId="3" borderId="1" xfId="1" applyNumberFormat="1" applyFont="1" applyFill="1" applyBorder="1" applyAlignment="1" applyProtection="1">
      <alignment horizontal="right" vertical="center" wrapText="1"/>
      <protection locked="0"/>
    </xf>
    <xf numFmtId="166" fontId="11" fillId="3" borderId="1" xfId="1" applyNumberFormat="1" applyFont="1" applyFill="1" applyBorder="1" applyAlignment="1">
      <alignment horizontal="right" vertical="center"/>
    </xf>
    <xf numFmtId="0" fontId="9" fillId="4" borderId="3" xfId="0" applyFont="1" applyFill="1" applyBorder="1" applyAlignment="1">
      <alignment horizontal="justify" vertical="center" wrapText="1"/>
    </xf>
    <xf numFmtId="166" fontId="9" fillId="0" borderId="1" xfId="0" applyNumberFormat="1" applyFont="1" applyBorder="1" applyAlignment="1" applyProtection="1">
      <alignment horizontal="right" vertical="center" wrapText="1"/>
      <protection locked="0"/>
    </xf>
    <xf numFmtId="166" fontId="9" fillId="0" borderId="1" xfId="1" applyNumberFormat="1" applyFont="1" applyBorder="1" applyAlignment="1" applyProtection="1">
      <alignment horizontal="right" vertical="center" wrapText="1"/>
      <protection locked="0"/>
    </xf>
    <xf numFmtId="0" fontId="0" fillId="0" borderId="0" xfId="0" applyFont="1"/>
    <xf numFmtId="166" fontId="11" fillId="0" borderId="1" xfId="1" applyNumberFormat="1" applyFont="1" applyBorder="1" applyAlignment="1">
      <alignment horizontal="right" vertical="center"/>
    </xf>
    <xf numFmtId="167" fontId="4" fillId="0" borderId="1" xfId="0" applyNumberFormat="1" applyFont="1" applyBorder="1" applyAlignment="1">
      <alignment horizontal="right" vertical="center"/>
    </xf>
    <xf numFmtId="167" fontId="11" fillId="3" borderId="1" xfId="0" applyNumberFormat="1" applyFont="1" applyFill="1" applyBorder="1" applyAlignment="1">
      <alignment horizontal="right" vertical="center"/>
    </xf>
    <xf numFmtId="167" fontId="9" fillId="0" borderId="1" xfId="0" applyNumberFormat="1" applyFont="1" applyBorder="1" applyAlignment="1">
      <alignment horizontal="right" vertical="center"/>
    </xf>
    <xf numFmtId="167" fontId="11" fillId="0" borderId="1" xfId="0" applyNumberFormat="1" applyFont="1" applyBorder="1" applyAlignment="1">
      <alignment horizontal="right" vertical="center"/>
    </xf>
    <xf numFmtId="168" fontId="11" fillId="3" borderId="1" xfId="2" applyNumberFormat="1" applyFont="1" applyFill="1" applyBorder="1" applyAlignment="1" applyProtection="1">
      <alignment horizontal="right" vertical="center" wrapText="1"/>
      <protection locked="0"/>
    </xf>
    <xf numFmtId="168" fontId="9" fillId="0" borderId="1" xfId="2" applyNumberFormat="1" applyFont="1" applyBorder="1" applyAlignment="1" applyProtection="1">
      <alignment horizontal="right" vertical="center" wrapText="1"/>
      <protection locked="0"/>
    </xf>
    <xf numFmtId="168" fontId="9" fillId="4" borderId="1" xfId="2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2" fillId="0" borderId="1" xfId="0" applyFont="1" applyBorder="1"/>
    <xf numFmtId="168" fontId="13" fillId="0" borderId="1" xfId="0" applyNumberFormat="1" applyFont="1" applyBorder="1" applyAlignment="1">
      <alignment horizontal="right" vertical="center"/>
    </xf>
    <xf numFmtId="166" fontId="13" fillId="0" borderId="1" xfId="1" applyNumberFormat="1" applyFont="1" applyBorder="1" applyAlignment="1">
      <alignment horizontal="center" vertical="center"/>
    </xf>
    <xf numFmtId="168" fontId="14" fillId="4" borderId="1" xfId="0" applyNumberFormat="1" applyFont="1" applyFill="1" applyBorder="1" applyAlignment="1">
      <alignment horizontal="right" vertical="center"/>
    </xf>
    <xf numFmtId="166" fontId="14" fillId="4" borderId="1" xfId="1" applyNumberFormat="1" applyFont="1" applyFill="1" applyBorder="1" applyAlignment="1">
      <alignment horizontal="center" vertical="center"/>
    </xf>
    <xf numFmtId="168" fontId="14" fillId="3" borderId="1" xfId="0" applyNumberFormat="1" applyFont="1" applyFill="1" applyBorder="1" applyAlignment="1">
      <alignment horizontal="right" vertical="center"/>
    </xf>
    <xf numFmtId="166" fontId="14" fillId="3" borderId="1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166" fontId="9" fillId="0" borderId="1" xfId="1" applyNumberFormat="1" applyFont="1" applyFill="1" applyBorder="1" applyAlignment="1">
      <alignment horizontal="right" vertical="center"/>
    </xf>
    <xf numFmtId="166" fontId="13" fillId="0" borderId="1" xfId="1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6" fontId="9" fillId="0" borderId="1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166" fontId="9" fillId="5" borderId="1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4" xfId="0" applyFont="1" applyFill="1" applyBorder="1" applyAlignment="1">
      <alignment horizontal="center" vertical="center" wrapText="1"/>
    </xf>
    <xf numFmtId="166" fontId="9" fillId="4" borderId="1" xfId="1" applyNumberFormat="1" applyFont="1" applyFill="1" applyBorder="1" applyAlignment="1">
      <alignment horizontal="right" vertical="center"/>
    </xf>
    <xf numFmtId="166" fontId="13" fillId="4" borderId="1" xfId="1" applyNumberFormat="1" applyFont="1" applyFill="1" applyBorder="1" applyAlignment="1">
      <alignment horizontal="center" vertical="center"/>
    </xf>
    <xf numFmtId="165" fontId="4" fillId="0" borderId="1" xfId="2" applyNumberFormat="1" applyFont="1" applyFill="1" applyBorder="1" applyAlignment="1" applyProtection="1">
      <alignment horizontal="right" vertical="center"/>
      <protection locked="0"/>
    </xf>
    <xf numFmtId="166" fontId="9" fillId="5" borderId="1" xfId="1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9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right" wrapText="1"/>
    </xf>
    <xf numFmtId="0" fontId="3" fillId="2" borderId="6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colors>
    <mruColors>
      <color rgb="FFFFFF99"/>
      <color rgb="FFFBF9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topLeftCell="A5" zoomScaleNormal="100" workbookViewId="0">
      <pane xSplit="1" topLeftCell="D1" activePane="topRight" state="frozen"/>
      <selection activeCell="A4" sqref="A4"/>
      <selection pane="topRight" activeCell="M12" sqref="M12"/>
    </sheetView>
  </sheetViews>
  <sheetFormatPr defaultRowHeight="15" x14ac:dyDescent="0.25"/>
  <cols>
    <col min="1" max="1" width="76.28515625" customWidth="1"/>
    <col min="2" max="2" width="8.7109375" customWidth="1"/>
    <col min="3" max="3" width="15" customWidth="1"/>
    <col min="4" max="4" width="15.85546875" customWidth="1"/>
    <col min="5" max="5" width="16" customWidth="1"/>
    <col min="6" max="6" width="15.42578125" customWidth="1"/>
    <col min="7" max="7" width="13.7109375" customWidth="1"/>
    <col min="8" max="9" width="14.5703125" customWidth="1"/>
    <col min="10" max="10" width="13" customWidth="1"/>
    <col min="11" max="12" width="14" customWidth="1"/>
  </cols>
  <sheetData>
    <row r="1" spans="1:12" ht="4.5" customHeight="1" x14ac:dyDescent="0.25"/>
    <row r="2" spans="1:12" ht="82.5" customHeight="1" x14ac:dyDescent="0.25">
      <c r="A2" s="2"/>
      <c r="B2" s="5"/>
      <c r="C2" s="1"/>
      <c r="D2" s="1"/>
      <c r="E2" s="1"/>
      <c r="F2" s="1"/>
      <c r="G2" s="1"/>
      <c r="I2" s="46"/>
      <c r="J2" s="62" t="s">
        <v>71</v>
      </c>
      <c r="K2" s="62"/>
      <c r="L2" s="62"/>
    </row>
    <row r="3" spans="1:12" ht="31.5" customHeight="1" x14ac:dyDescent="0.3">
      <c r="A3" s="5"/>
      <c r="B3" s="5"/>
      <c r="C3" s="1"/>
      <c r="D3" s="1"/>
      <c r="E3" s="1"/>
      <c r="F3" s="1"/>
      <c r="G3" s="1"/>
      <c r="H3" s="4"/>
      <c r="I3" s="62"/>
      <c r="J3" s="70"/>
    </row>
    <row r="4" spans="1:12" ht="10.5" customHeight="1" x14ac:dyDescent="0.25">
      <c r="A4" s="2"/>
      <c r="B4" s="5"/>
      <c r="C4" s="1"/>
      <c r="D4" s="1"/>
      <c r="E4" s="1"/>
      <c r="F4" s="1"/>
      <c r="G4" s="1"/>
      <c r="H4" s="1"/>
      <c r="I4" s="1"/>
      <c r="J4" s="1"/>
    </row>
    <row r="5" spans="1:12" ht="16.5" x14ac:dyDescent="0.25">
      <c r="A5" s="65" t="s">
        <v>33</v>
      </c>
      <c r="B5" s="65"/>
      <c r="C5" s="65"/>
      <c r="D5" s="65"/>
      <c r="E5" s="65"/>
      <c r="F5" s="65"/>
      <c r="G5" s="65"/>
      <c r="H5" s="65"/>
      <c r="I5" s="65"/>
      <c r="J5" s="65"/>
    </row>
    <row r="6" spans="1:12" ht="15" customHeight="1" x14ac:dyDescent="0.25">
      <c r="A6" s="2"/>
      <c r="B6" s="5"/>
      <c r="C6" s="1"/>
      <c r="D6" s="1"/>
      <c r="E6" s="1"/>
      <c r="F6" s="1"/>
      <c r="G6" s="1"/>
      <c r="H6" s="1"/>
      <c r="K6" s="66" t="s">
        <v>37</v>
      </c>
      <c r="L6" s="66"/>
    </row>
    <row r="7" spans="1:12" ht="40.5" customHeight="1" x14ac:dyDescent="0.25">
      <c r="A7" s="63" t="s">
        <v>2</v>
      </c>
      <c r="B7" s="49"/>
      <c r="C7" s="68" t="s">
        <v>72</v>
      </c>
      <c r="D7" s="71" t="s">
        <v>73</v>
      </c>
      <c r="E7" s="72"/>
      <c r="F7" s="73" t="s">
        <v>75</v>
      </c>
      <c r="G7" s="74"/>
      <c r="H7" s="74"/>
      <c r="I7" s="74"/>
      <c r="J7" s="63" t="s">
        <v>32</v>
      </c>
      <c r="K7" s="61" t="s">
        <v>76</v>
      </c>
      <c r="L7" s="61"/>
    </row>
    <row r="8" spans="1:12" ht="90.75" customHeight="1" x14ac:dyDescent="0.25">
      <c r="A8" s="67"/>
      <c r="B8" s="50"/>
      <c r="C8" s="69"/>
      <c r="D8" s="59" t="s">
        <v>74</v>
      </c>
      <c r="E8" s="52" t="s">
        <v>63</v>
      </c>
      <c r="F8" s="54" t="s">
        <v>1</v>
      </c>
      <c r="G8" s="6" t="s">
        <v>29</v>
      </c>
      <c r="H8" s="6" t="s">
        <v>30</v>
      </c>
      <c r="I8" s="6" t="s">
        <v>31</v>
      </c>
      <c r="J8" s="64"/>
      <c r="K8" s="36" t="s">
        <v>1</v>
      </c>
      <c r="L8" s="36" t="s">
        <v>28</v>
      </c>
    </row>
    <row r="9" spans="1:12" x14ac:dyDescent="0.25">
      <c r="A9" s="9" t="s">
        <v>34</v>
      </c>
      <c r="B9" s="9"/>
      <c r="C9" s="10">
        <f>C11+C19+C21+C26+C31+C36+C38+C41+C45</f>
        <v>43787.700000000004</v>
      </c>
      <c r="D9" s="13">
        <f>D11+D19+D21+D26+D31+D36+D38+D41+D45</f>
        <v>22281.8</v>
      </c>
      <c r="E9" s="57">
        <f>E11+E19+E21+E26+E31+E36+E38+E41+E45</f>
        <v>29710.3</v>
      </c>
      <c r="F9" s="10">
        <f>F11+F19+F21+F26+F31+F36+F38+F41+F45</f>
        <v>28813.9</v>
      </c>
      <c r="G9" s="14">
        <f>G11+G19+G21+G26+G31+G36+G38+G41+G45</f>
        <v>0.99999999999999989</v>
      </c>
      <c r="H9" s="11">
        <f>F9/E9</f>
        <v>0.96982864528463197</v>
      </c>
      <c r="I9" s="29">
        <f t="shared" ref="I9:I46" si="0">F9-E9</f>
        <v>-896.39999999999782</v>
      </c>
      <c r="J9" s="12">
        <f>F9/C9</f>
        <v>0.65803638921432273</v>
      </c>
      <c r="K9" s="42">
        <f>F9-C9</f>
        <v>-14973.800000000003</v>
      </c>
      <c r="L9" s="43">
        <f>F9/C9-100%</f>
        <v>-0.34196361078567727</v>
      </c>
    </row>
    <row r="10" spans="1:12" ht="12" customHeight="1" x14ac:dyDescent="0.25">
      <c r="A10" s="8" t="s">
        <v>0</v>
      </c>
      <c r="B10" s="8"/>
      <c r="C10" s="3"/>
      <c r="D10" s="3"/>
      <c r="E10" s="3"/>
      <c r="F10" s="3"/>
      <c r="G10" s="14"/>
      <c r="H10" s="11"/>
      <c r="I10" s="29"/>
      <c r="J10" s="12"/>
      <c r="K10" s="39"/>
      <c r="L10" s="39"/>
    </row>
    <row r="11" spans="1:12" ht="18" customHeight="1" x14ac:dyDescent="0.25">
      <c r="A11" s="15" t="s">
        <v>15</v>
      </c>
      <c r="B11" s="15"/>
      <c r="C11" s="33">
        <f>SUM(C12:C18)</f>
        <v>14387.1</v>
      </c>
      <c r="D11" s="33">
        <f>D12+D13+D14+D15+D16+D17+D18</f>
        <v>15697.8</v>
      </c>
      <c r="E11" s="33">
        <f>SUM(E12:E18)</f>
        <v>19826.400000000001</v>
      </c>
      <c r="F11" s="33">
        <f>SUM(F12:F18)</f>
        <v>19638.400000000001</v>
      </c>
      <c r="G11" s="21">
        <f>F11/F9</f>
        <v>0.68155994155598509</v>
      </c>
      <c r="H11" s="22">
        <f t="shared" ref="H11:H37" si="1">F11/E11</f>
        <v>0.99051769358027675</v>
      </c>
      <c r="I11" s="30">
        <f t="shared" si="0"/>
        <v>-188</v>
      </c>
      <c r="J11" s="23">
        <f>F11/C11</f>
        <v>1.3650005908070424</v>
      </c>
      <c r="K11" s="44">
        <f>F11-C11</f>
        <v>5251.3000000000011</v>
      </c>
      <c r="L11" s="45">
        <f>F11/C11-100%</f>
        <v>0.36500059080704239</v>
      </c>
    </row>
    <row r="12" spans="1:12" ht="17.25" customHeight="1" x14ac:dyDescent="0.25">
      <c r="A12" s="7" t="s">
        <v>25</v>
      </c>
      <c r="B12" s="7" t="s">
        <v>39</v>
      </c>
      <c r="C12" s="34">
        <v>2984.9</v>
      </c>
      <c r="D12" s="34">
        <v>3399.7</v>
      </c>
      <c r="E12" s="34">
        <v>3817.8</v>
      </c>
      <c r="F12" s="34">
        <v>3807.6</v>
      </c>
      <c r="G12" s="25">
        <f>F12/F9</f>
        <v>0.13214455523202343</v>
      </c>
      <c r="H12" s="26">
        <f t="shared" si="1"/>
        <v>0.99732830425899721</v>
      </c>
      <c r="I12" s="31">
        <f t="shared" si="0"/>
        <v>-10.200000000000273</v>
      </c>
      <c r="J12" s="20">
        <f>F12/C12</f>
        <v>1.2756206238064927</v>
      </c>
      <c r="K12" s="40">
        <f t="shared" ref="K12:K46" si="2">F12-C12</f>
        <v>822.69999999999982</v>
      </c>
      <c r="L12" s="41">
        <f t="shared" ref="L12:L46" si="3">F12/C12-100%</f>
        <v>0.27562062380649266</v>
      </c>
    </row>
    <row r="13" spans="1:12" ht="15" hidden="1" customHeight="1" x14ac:dyDescent="0.25">
      <c r="A13" s="7" t="s">
        <v>26</v>
      </c>
      <c r="B13" s="7" t="s">
        <v>62</v>
      </c>
      <c r="C13" s="34"/>
      <c r="D13" s="34"/>
      <c r="E13" s="34"/>
      <c r="F13" s="34"/>
      <c r="G13" s="25">
        <f>F13/F9</f>
        <v>0</v>
      </c>
      <c r="H13" s="26">
        <v>0</v>
      </c>
      <c r="I13" s="31">
        <f t="shared" si="0"/>
        <v>0</v>
      </c>
      <c r="J13" s="20">
        <v>0</v>
      </c>
      <c r="K13" s="40">
        <f t="shared" si="2"/>
        <v>0</v>
      </c>
      <c r="L13" s="41">
        <v>0</v>
      </c>
    </row>
    <row r="14" spans="1:12" ht="20.25" customHeight="1" x14ac:dyDescent="0.25">
      <c r="A14" s="7" t="s">
        <v>67</v>
      </c>
      <c r="B14" s="7" t="s">
        <v>52</v>
      </c>
      <c r="C14" s="34">
        <v>9674.6</v>
      </c>
      <c r="D14" s="34">
        <v>10257.4</v>
      </c>
      <c r="E14" s="34">
        <v>10448.9</v>
      </c>
      <c r="F14" s="34">
        <v>10316.200000000001</v>
      </c>
      <c r="G14" s="25">
        <f>F14/F9</f>
        <v>0.35802859036784329</v>
      </c>
      <c r="H14" s="26">
        <f t="shared" si="1"/>
        <v>0.9873000985749697</v>
      </c>
      <c r="I14" s="31">
        <f t="shared" si="0"/>
        <v>-132.69999999999891</v>
      </c>
      <c r="J14" s="20">
        <f t="shared" ref="J14:J25" si="4">F14/C14</f>
        <v>1.0663179873069688</v>
      </c>
      <c r="K14" s="40">
        <f t="shared" si="2"/>
        <v>641.60000000000036</v>
      </c>
      <c r="L14" s="41">
        <f t="shared" si="3"/>
        <v>6.6317987306968806E-2</v>
      </c>
    </row>
    <row r="15" spans="1:12" ht="29.25" customHeight="1" x14ac:dyDescent="0.25">
      <c r="A15" s="7" t="s">
        <v>68</v>
      </c>
      <c r="B15" s="7" t="s">
        <v>40</v>
      </c>
      <c r="C15" s="34">
        <v>483.4</v>
      </c>
      <c r="D15" s="34">
        <v>528.20000000000005</v>
      </c>
      <c r="E15" s="34">
        <v>528.20000000000005</v>
      </c>
      <c r="F15" s="34">
        <v>528.20000000000005</v>
      </c>
      <c r="G15" s="25">
        <f>F15/F9</f>
        <v>1.8331430316618023E-2</v>
      </c>
      <c r="H15" s="26">
        <f t="shared" si="1"/>
        <v>1</v>
      </c>
      <c r="I15" s="31">
        <f t="shared" si="0"/>
        <v>0</v>
      </c>
      <c r="J15" s="20">
        <f>F15/C15</f>
        <v>1.0926768721555649</v>
      </c>
      <c r="K15" s="40">
        <f t="shared" si="2"/>
        <v>44.800000000000068</v>
      </c>
      <c r="L15" s="41">
        <f t="shared" si="3"/>
        <v>9.267687215556486E-2</v>
      </c>
    </row>
    <row r="16" spans="1:12" ht="18" customHeight="1" x14ac:dyDescent="0.25">
      <c r="A16" s="7" t="s">
        <v>27</v>
      </c>
      <c r="B16" s="7" t="s">
        <v>58</v>
      </c>
      <c r="C16" s="34">
        <v>0</v>
      </c>
      <c r="D16" s="34">
        <v>0</v>
      </c>
      <c r="E16" s="34">
        <v>431.5</v>
      </c>
      <c r="F16" s="34">
        <v>431.5</v>
      </c>
      <c r="G16" s="25">
        <f>F16/F9</f>
        <v>1.4975411173079659E-2</v>
      </c>
      <c r="H16" s="26">
        <v>0</v>
      </c>
      <c r="I16" s="31">
        <f t="shared" si="0"/>
        <v>0</v>
      </c>
      <c r="J16" s="20" t="s">
        <v>77</v>
      </c>
      <c r="K16" s="40">
        <f t="shared" si="2"/>
        <v>431.5</v>
      </c>
      <c r="L16" s="41" t="s">
        <v>77</v>
      </c>
    </row>
    <row r="17" spans="1:12" ht="15" customHeight="1" x14ac:dyDescent="0.25">
      <c r="A17" s="7" t="s">
        <v>3</v>
      </c>
      <c r="B17" s="7" t="s">
        <v>53</v>
      </c>
      <c r="C17" s="34">
        <v>0</v>
      </c>
      <c r="D17" s="34">
        <v>100</v>
      </c>
      <c r="E17" s="34">
        <v>8.1999999999999993</v>
      </c>
      <c r="F17" s="34">
        <v>0</v>
      </c>
      <c r="G17" s="25">
        <f>F17/F9</f>
        <v>0</v>
      </c>
      <c r="H17" s="26">
        <f t="shared" si="1"/>
        <v>0</v>
      </c>
      <c r="I17" s="31">
        <f t="shared" si="0"/>
        <v>-8.1999999999999993</v>
      </c>
      <c r="J17" s="20">
        <v>0</v>
      </c>
      <c r="K17" s="40">
        <f t="shared" si="2"/>
        <v>0</v>
      </c>
      <c r="L17" s="41">
        <v>0</v>
      </c>
    </row>
    <row r="18" spans="1:12" ht="16.5" customHeight="1" x14ac:dyDescent="0.25">
      <c r="A18" s="7" t="s">
        <v>4</v>
      </c>
      <c r="B18" s="7" t="s">
        <v>41</v>
      </c>
      <c r="C18" s="34">
        <v>1244.2</v>
      </c>
      <c r="D18" s="34">
        <v>1412.5</v>
      </c>
      <c r="E18" s="34">
        <v>4591.8</v>
      </c>
      <c r="F18" s="34">
        <v>4554.8999999999996</v>
      </c>
      <c r="G18" s="25">
        <f>F18/F9</f>
        <v>0.1580799544664207</v>
      </c>
      <c r="H18" s="26">
        <f t="shared" si="1"/>
        <v>0.99196393571148556</v>
      </c>
      <c r="I18" s="31">
        <f t="shared" si="0"/>
        <v>-36.900000000000546</v>
      </c>
      <c r="J18" s="20">
        <f t="shared" si="4"/>
        <v>3.6609066066548781</v>
      </c>
      <c r="K18" s="40">
        <f t="shared" si="2"/>
        <v>3310.7</v>
      </c>
      <c r="L18" s="41">
        <f t="shared" si="3"/>
        <v>2.6609066066548781</v>
      </c>
    </row>
    <row r="19" spans="1:12" ht="18" customHeight="1" x14ac:dyDescent="0.25">
      <c r="A19" s="15" t="s">
        <v>16</v>
      </c>
      <c r="B19" s="15"/>
      <c r="C19" s="33">
        <f>C20</f>
        <v>177.2</v>
      </c>
      <c r="D19" s="33">
        <f>D20</f>
        <v>177.1</v>
      </c>
      <c r="E19" s="33">
        <f>E20</f>
        <v>201.3</v>
      </c>
      <c r="F19" s="33">
        <f>F20</f>
        <v>201.3</v>
      </c>
      <c r="G19" s="21">
        <f>F19/F9</f>
        <v>6.9862115159697227E-3</v>
      </c>
      <c r="H19" s="22">
        <f t="shared" si="1"/>
        <v>1</v>
      </c>
      <c r="I19" s="30">
        <f t="shared" si="0"/>
        <v>0</v>
      </c>
      <c r="J19" s="23">
        <f t="shared" si="4"/>
        <v>1.1360045146726863</v>
      </c>
      <c r="K19" s="44">
        <f t="shared" si="2"/>
        <v>24.100000000000023</v>
      </c>
      <c r="L19" s="45">
        <f t="shared" si="3"/>
        <v>0.13600451467268626</v>
      </c>
    </row>
    <row r="20" spans="1:12" ht="18.75" customHeight="1" x14ac:dyDescent="0.25">
      <c r="A20" s="7" t="s">
        <v>5</v>
      </c>
      <c r="B20" s="7" t="s">
        <v>42</v>
      </c>
      <c r="C20" s="34">
        <v>177.2</v>
      </c>
      <c r="D20" s="34">
        <v>177.1</v>
      </c>
      <c r="E20" s="34">
        <v>201.3</v>
      </c>
      <c r="F20" s="34">
        <v>201.3</v>
      </c>
      <c r="G20" s="25">
        <f t="shared" ref="G20:G22" si="5">F20/F18</f>
        <v>4.4194164526114736E-2</v>
      </c>
      <c r="H20" s="26">
        <f t="shared" si="1"/>
        <v>1</v>
      </c>
      <c r="I20" s="31">
        <f t="shared" si="0"/>
        <v>0</v>
      </c>
      <c r="J20" s="20">
        <f t="shared" si="4"/>
        <v>1.1360045146726863</v>
      </c>
      <c r="K20" s="40">
        <f t="shared" si="2"/>
        <v>24.100000000000023</v>
      </c>
      <c r="L20" s="41">
        <f t="shared" si="3"/>
        <v>0.13600451467268626</v>
      </c>
    </row>
    <row r="21" spans="1:12" ht="16.5" customHeight="1" x14ac:dyDescent="0.25">
      <c r="A21" s="16" t="s">
        <v>23</v>
      </c>
      <c r="B21" s="16"/>
      <c r="C21" s="33">
        <f>SUM(C23:C25)</f>
        <v>141.30000000000001</v>
      </c>
      <c r="D21" s="33">
        <f>D22+D23+D24+D25</f>
        <v>193</v>
      </c>
      <c r="E21" s="33">
        <f>SUM(E23:E25)</f>
        <v>152</v>
      </c>
      <c r="F21" s="33">
        <f>SUM(F23:F25)</f>
        <v>23.3</v>
      </c>
      <c r="G21" s="21">
        <f>F21/F9</f>
        <v>8.0863749787428983E-4</v>
      </c>
      <c r="H21" s="22">
        <f t="shared" si="1"/>
        <v>0.15328947368421053</v>
      </c>
      <c r="I21" s="30">
        <f t="shared" si="0"/>
        <v>-128.69999999999999</v>
      </c>
      <c r="J21" s="23">
        <f t="shared" si="4"/>
        <v>0.16489738145789101</v>
      </c>
      <c r="K21" s="44">
        <f t="shared" si="2"/>
        <v>-118.00000000000001</v>
      </c>
      <c r="L21" s="45">
        <f t="shared" si="3"/>
        <v>-0.83510261854210899</v>
      </c>
    </row>
    <row r="22" spans="1:12" ht="23.25" hidden="1" customHeight="1" x14ac:dyDescent="0.25">
      <c r="A22" s="7" t="s">
        <v>6</v>
      </c>
      <c r="B22" s="7"/>
      <c r="C22" s="34">
        <v>0</v>
      </c>
      <c r="D22" s="34">
        <v>0</v>
      </c>
      <c r="E22" s="34">
        <v>0</v>
      </c>
      <c r="F22" s="34">
        <v>0</v>
      </c>
      <c r="G22" s="18">
        <f t="shared" si="5"/>
        <v>0</v>
      </c>
      <c r="H22" s="19" t="e">
        <f t="shared" si="1"/>
        <v>#DIV/0!</v>
      </c>
      <c r="I22" s="32">
        <f t="shared" si="0"/>
        <v>0</v>
      </c>
      <c r="J22" s="23" t="e">
        <f t="shared" si="4"/>
        <v>#DIV/0!</v>
      </c>
      <c r="K22" s="40">
        <f t="shared" si="2"/>
        <v>0</v>
      </c>
      <c r="L22" s="45" t="e">
        <f t="shared" si="3"/>
        <v>#DIV/0!</v>
      </c>
    </row>
    <row r="23" spans="1:12" ht="15.75" hidden="1" customHeight="1" x14ac:dyDescent="0.25">
      <c r="A23" s="60" t="s">
        <v>64</v>
      </c>
      <c r="B23" s="7" t="s">
        <v>54</v>
      </c>
      <c r="C23" s="34">
        <v>0</v>
      </c>
      <c r="D23" s="34"/>
      <c r="E23" s="34"/>
      <c r="F23" s="34"/>
      <c r="G23" s="25">
        <f>F23/F9</f>
        <v>0</v>
      </c>
      <c r="H23" s="26">
        <v>0</v>
      </c>
      <c r="I23" s="31">
        <f t="shared" si="0"/>
        <v>0</v>
      </c>
      <c r="J23" s="47" t="e">
        <f t="shared" si="4"/>
        <v>#DIV/0!</v>
      </c>
      <c r="K23" s="40">
        <f t="shared" si="2"/>
        <v>0</v>
      </c>
      <c r="L23" s="48" t="e">
        <f t="shared" si="3"/>
        <v>#DIV/0!</v>
      </c>
    </row>
    <row r="24" spans="1:12" ht="25.5" x14ac:dyDescent="0.25">
      <c r="A24" s="8" t="s">
        <v>65</v>
      </c>
      <c r="B24" s="7" t="s">
        <v>55</v>
      </c>
      <c r="C24" s="34">
        <v>113.9</v>
      </c>
      <c r="D24" s="34">
        <v>159.69999999999999</v>
      </c>
      <c r="E24" s="34">
        <v>118.7</v>
      </c>
      <c r="F24" s="34">
        <v>0</v>
      </c>
      <c r="G24" s="25">
        <f>F24/F9</f>
        <v>0</v>
      </c>
      <c r="H24" s="26">
        <v>0</v>
      </c>
      <c r="I24" s="31">
        <f t="shared" si="0"/>
        <v>-118.7</v>
      </c>
      <c r="J24" s="47">
        <v>1</v>
      </c>
      <c r="K24" s="40">
        <f t="shared" si="2"/>
        <v>-113.9</v>
      </c>
      <c r="L24" s="48">
        <v>1</v>
      </c>
    </row>
    <row r="25" spans="1:12" ht="25.5" x14ac:dyDescent="0.25">
      <c r="A25" s="7" t="s">
        <v>59</v>
      </c>
      <c r="B25" s="7" t="s">
        <v>60</v>
      </c>
      <c r="C25" s="34">
        <v>27.4</v>
      </c>
      <c r="D25" s="34">
        <v>33.299999999999997</v>
      </c>
      <c r="E25" s="34">
        <v>33.299999999999997</v>
      </c>
      <c r="F25" s="34">
        <v>23.3</v>
      </c>
      <c r="G25" s="25">
        <f>F25/F9</f>
        <v>8.0863749787428983E-4</v>
      </c>
      <c r="H25" s="26">
        <f>F25/E25</f>
        <v>0.69969969969969981</v>
      </c>
      <c r="I25" s="31">
        <f t="shared" si="0"/>
        <v>-9.9999999999999964</v>
      </c>
      <c r="J25" s="47">
        <f t="shared" si="4"/>
        <v>0.85036496350364965</v>
      </c>
      <c r="K25" s="40">
        <f t="shared" si="2"/>
        <v>-4.0999999999999979</v>
      </c>
      <c r="L25" s="48">
        <f t="shared" si="3"/>
        <v>-0.14963503649635035</v>
      </c>
    </row>
    <row r="26" spans="1:12" ht="17.25" customHeight="1" x14ac:dyDescent="0.25">
      <c r="A26" s="15" t="s">
        <v>17</v>
      </c>
      <c r="B26" s="15"/>
      <c r="C26" s="33">
        <f>SUM(C28:C30)</f>
        <v>917.5</v>
      </c>
      <c r="D26" s="33">
        <f>D28+D29+D27+D30</f>
        <v>1289.4000000000001</v>
      </c>
      <c r="E26" s="33">
        <f>E28+E29+E27+E30</f>
        <v>1776</v>
      </c>
      <c r="F26" s="33">
        <f>SUM(F28:F30)</f>
        <v>1489.4</v>
      </c>
      <c r="G26" s="21">
        <f>F26/F9</f>
        <v>5.169033001433336E-2</v>
      </c>
      <c r="H26" s="22">
        <f t="shared" si="1"/>
        <v>0.83862612612612619</v>
      </c>
      <c r="I26" s="30">
        <f>F26-E26</f>
        <v>-286.59999999999991</v>
      </c>
      <c r="J26" s="23">
        <f t="shared" ref="J26:J36" si="6">F26/C26</f>
        <v>1.6233242506811989</v>
      </c>
      <c r="K26" s="44">
        <f t="shared" si="2"/>
        <v>571.90000000000009</v>
      </c>
      <c r="L26" s="45">
        <f t="shared" si="3"/>
        <v>0.6233242506811989</v>
      </c>
    </row>
    <row r="27" spans="1:12" s="27" customFormat="1" ht="17.25" hidden="1" customHeight="1" x14ac:dyDescent="0.25">
      <c r="A27" s="24" t="s">
        <v>36</v>
      </c>
      <c r="B27" s="24"/>
      <c r="C27" s="35">
        <v>0</v>
      </c>
      <c r="D27" s="35">
        <v>0</v>
      </c>
      <c r="E27" s="35">
        <v>0</v>
      </c>
      <c r="F27" s="35">
        <v>0</v>
      </c>
      <c r="G27" s="25">
        <f>F27/F9</f>
        <v>0</v>
      </c>
      <c r="H27" s="26">
        <v>0</v>
      </c>
      <c r="I27" s="31">
        <f>F27-E27</f>
        <v>0</v>
      </c>
      <c r="J27" s="47" t="e">
        <f t="shared" si="6"/>
        <v>#DIV/0!</v>
      </c>
      <c r="K27" s="40">
        <f t="shared" si="2"/>
        <v>0</v>
      </c>
      <c r="L27" s="48" t="e">
        <f t="shared" si="3"/>
        <v>#DIV/0!</v>
      </c>
    </row>
    <row r="28" spans="1:12" ht="15" customHeight="1" x14ac:dyDescent="0.25">
      <c r="A28" s="7" t="s">
        <v>66</v>
      </c>
      <c r="B28" s="7" t="s">
        <v>43</v>
      </c>
      <c r="C28" s="34">
        <v>275.2</v>
      </c>
      <c r="D28" s="34">
        <v>285.7</v>
      </c>
      <c r="E28" s="34">
        <v>338.1</v>
      </c>
      <c r="F28" s="34">
        <v>338.1</v>
      </c>
      <c r="G28" s="25">
        <f>F28/F9</f>
        <v>1.1733920087180145E-2</v>
      </c>
      <c r="H28" s="26">
        <f t="shared" si="1"/>
        <v>1</v>
      </c>
      <c r="I28" s="31">
        <f t="shared" si="0"/>
        <v>0</v>
      </c>
      <c r="J28" s="20">
        <f t="shared" si="6"/>
        <v>1.2285610465116281</v>
      </c>
      <c r="K28" s="40">
        <f t="shared" si="2"/>
        <v>62.900000000000034</v>
      </c>
      <c r="L28" s="41">
        <f t="shared" si="3"/>
        <v>0.22856104651162812</v>
      </c>
    </row>
    <row r="29" spans="1:12" ht="14.25" customHeight="1" x14ac:dyDescent="0.25">
      <c r="A29" s="7" t="s">
        <v>7</v>
      </c>
      <c r="B29" s="7" t="s">
        <v>44</v>
      </c>
      <c r="C29" s="34">
        <v>642.29999999999995</v>
      </c>
      <c r="D29" s="34">
        <v>943.7</v>
      </c>
      <c r="E29" s="34">
        <v>1437.9</v>
      </c>
      <c r="F29" s="34">
        <v>1151.3</v>
      </c>
      <c r="G29" s="25">
        <f>F29/F9</f>
        <v>3.9956409927153214E-2</v>
      </c>
      <c r="H29" s="26">
        <f t="shared" si="1"/>
        <v>0.80068154948188319</v>
      </c>
      <c r="I29" s="31">
        <f t="shared" si="0"/>
        <v>-286.60000000000014</v>
      </c>
      <c r="J29" s="20">
        <f t="shared" si="6"/>
        <v>1.7924645804141368</v>
      </c>
      <c r="K29" s="40">
        <f t="shared" si="2"/>
        <v>509</v>
      </c>
      <c r="L29" s="41">
        <f t="shared" si="3"/>
        <v>0.79246458041413681</v>
      </c>
    </row>
    <row r="30" spans="1:12" ht="14.25" customHeight="1" x14ac:dyDescent="0.25">
      <c r="A30" s="7" t="s">
        <v>69</v>
      </c>
      <c r="B30" s="7" t="s">
        <v>61</v>
      </c>
      <c r="C30" s="34">
        <v>0</v>
      </c>
      <c r="D30" s="34">
        <v>60</v>
      </c>
      <c r="E30" s="34">
        <v>0</v>
      </c>
      <c r="F30" s="34">
        <v>0</v>
      </c>
      <c r="G30" s="25">
        <f>F30/F9</f>
        <v>0</v>
      </c>
      <c r="H30" s="26" t="s">
        <v>77</v>
      </c>
      <c r="I30" s="31">
        <f t="shared" si="0"/>
        <v>0</v>
      </c>
      <c r="J30" s="20" t="s">
        <v>77</v>
      </c>
      <c r="K30" s="40">
        <f t="shared" si="2"/>
        <v>0</v>
      </c>
      <c r="L30" s="41" t="s">
        <v>77</v>
      </c>
    </row>
    <row r="31" spans="1:12" x14ac:dyDescent="0.25">
      <c r="A31" s="15" t="s">
        <v>18</v>
      </c>
      <c r="B31" s="15"/>
      <c r="C31" s="33">
        <f>SUM(C32:C35)</f>
        <v>26797.4</v>
      </c>
      <c r="D31" s="33">
        <f>D32+D33+D34+D35</f>
        <v>3637.7000000000003</v>
      </c>
      <c r="E31" s="33">
        <f>SUM(E32:E35)</f>
        <v>6325.5000000000009</v>
      </c>
      <c r="F31" s="33">
        <f>SUM(F32:F35)</f>
        <v>6036.5</v>
      </c>
      <c r="G31" s="21">
        <f>F31/F9</f>
        <v>0.20949958179906225</v>
      </c>
      <c r="H31" s="22">
        <f t="shared" si="1"/>
        <v>0.95431191210180999</v>
      </c>
      <c r="I31" s="30">
        <f t="shared" si="0"/>
        <v>-289.00000000000091</v>
      </c>
      <c r="J31" s="23">
        <f t="shared" si="6"/>
        <v>0.2252643913215461</v>
      </c>
      <c r="K31" s="44">
        <f t="shared" si="2"/>
        <v>-20760.900000000001</v>
      </c>
      <c r="L31" s="45">
        <f t="shared" si="3"/>
        <v>-0.77473560867845392</v>
      </c>
    </row>
    <row r="32" spans="1:12" x14ac:dyDescent="0.25">
      <c r="A32" s="7" t="s">
        <v>8</v>
      </c>
      <c r="B32" s="7" t="s">
        <v>45</v>
      </c>
      <c r="C32" s="34">
        <v>22909.7</v>
      </c>
      <c r="D32" s="34">
        <v>583.1</v>
      </c>
      <c r="E32" s="34">
        <v>3244.8</v>
      </c>
      <c r="F32" s="34">
        <v>3210.6</v>
      </c>
      <c r="G32" s="25">
        <f>F32/F9</f>
        <v>0.11142538844099548</v>
      </c>
      <c r="H32" s="51">
        <f t="shared" si="1"/>
        <v>0.98946005917159752</v>
      </c>
      <c r="I32" s="31">
        <f t="shared" si="0"/>
        <v>-34.200000000000273</v>
      </c>
      <c r="J32" s="55">
        <f t="shared" si="6"/>
        <v>0.1401415121105907</v>
      </c>
      <c r="K32" s="40">
        <f t="shared" si="2"/>
        <v>-19699.100000000002</v>
      </c>
      <c r="L32" s="56">
        <f t="shared" si="3"/>
        <v>-0.85985848788940933</v>
      </c>
    </row>
    <row r="33" spans="1:12" ht="15.75" customHeight="1" x14ac:dyDescent="0.25">
      <c r="A33" s="7" t="s">
        <v>9</v>
      </c>
      <c r="B33" s="7" t="s">
        <v>46</v>
      </c>
      <c r="C33" s="34">
        <v>489.1</v>
      </c>
      <c r="D33" s="34">
        <v>175.9</v>
      </c>
      <c r="E33" s="34">
        <v>31.6</v>
      </c>
      <c r="F33" s="34">
        <v>31.6</v>
      </c>
      <c r="G33" s="25">
        <f>F33/F9</f>
        <v>1.0966929155719982E-3</v>
      </c>
      <c r="H33" s="51">
        <f t="shared" si="1"/>
        <v>1</v>
      </c>
      <c r="I33" s="31">
        <f t="shared" si="0"/>
        <v>0</v>
      </c>
      <c r="J33" s="20">
        <f t="shared" si="6"/>
        <v>6.4608464526681661E-2</v>
      </c>
      <c r="K33" s="40">
        <f t="shared" si="2"/>
        <v>-457.5</v>
      </c>
      <c r="L33" s="41">
        <f t="shared" si="3"/>
        <v>-0.93539153547331833</v>
      </c>
    </row>
    <row r="34" spans="1:12" ht="16.5" customHeight="1" x14ac:dyDescent="0.25">
      <c r="A34" s="7" t="s">
        <v>10</v>
      </c>
      <c r="B34" s="7" t="s">
        <v>47</v>
      </c>
      <c r="C34" s="34">
        <v>2787.7</v>
      </c>
      <c r="D34" s="34">
        <v>2668.9</v>
      </c>
      <c r="E34" s="34">
        <v>2839.3</v>
      </c>
      <c r="F34" s="34">
        <v>2794.3</v>
      </c>
      <c r="G34" s="25">
        <f>F34/F9</f>
        <v>9.6977500442494771E-2</v>
      </c>
      <c r="H34" s="51">
        <f t="shared" si="1"/>
        <v>0.9841510231395062</v>
      </c>
      <c r="I34" s="31">
        <f t="shared" si="0"/>
        <v>-45</v>
      </c>
      <c r="J34" s="20">
        <f t="shared" si="6"/>
        <v>1.0023675431359187</v>
      </c>
      <c r="K34" s="40">
        <f t="shared" si="2"/>
        <v>6.6000000000003638</v>
      </c>
      <c r="L34" s="41">
        <f t="shared" si="3"/>
        <v>2.3675431359186927E-3</v>
      </c>
    </row>
    <row r="35" spans="1:12" ht="17.25" customHeight="1" x14ac:dyDescent="0.25">
      <c r="A35" s="7" t="s">
        <v>11</v>
      </c>
      <c r="B35" s="7" t="s">
        <v>56</v>
      </c>
      <c r="C35" s="34">
        <v>610.9</v>
      </c>
      <c r="D35" s="34">
        <v>209.8</v>
      </c>
      <c r="E35" s="34">
        <v>209.8</v>
      </c>
      <c r="F35" s="34">
        <v>0</v>
      </c>
      <c r="G35" s="25">
        <f>F35/F9</f>
        <v>0</v>
      </c>
      <c r="H35" s="51">
        <f>F35/E35</f>
        <v>0</v>
      </c>
      <c r="I35" s="31">
        <f t="shared" si="0"/>
        <v>-209.8</v>
      </c>
      <c r="J35" s="20">
        <v>1</v>
      </c>
      <c r="K35" s="40">
        <f t="shared" si="2"/>
        <v>-610.9</v>
      </c>
      <c r="L35" s="41">
        <v>1</v>
      </c>
    </row>
    <row r="36" spans="1:12" ht="18" customHeight="1" x14ac:dyDescent="0.25">
      <c r="A36" s="15" t="s">
        <v>19</v>
      </c>
      <c r="B36" s="15"/>
      <c r="C36" s="33">
        <f>C37</f>
        <v>74.8</v>
      </c>
      <c r="D36" s="33">
        <f>D37</f>
        <v>100</v>
      </c>
      <c r="E36" s="33">
        <f>E37</f>
        <v>100</v>
      </c>
      <c r="F36" s="33">
        <f>F37</f>
        <v>100</v>
      </c>
      <c r="G36" s="21">
        <f>F36/F9</f>
        <v>3.4705472011772095E-3</v>
      </c>
      <c r="H36" s="53">
        <f t="shared" si="1"/>
        <v>1</v>
      </c>
      <c r="I36" s="30">
        <f t="shared" si="0"/>
        <v>0</v>
      </c>
      <c r="J36" s="58">
        <f t="shared" si="6"/>
        <v>1.3368983957219251</v>
      </c>
      <c r="K36" s="44">
        <f t="shared" si="2"/>
        <v>25.200000000000003</v>
      </c>
      <c r="L36" s="45">
        <f t="shared" si="3"/>
        <v>0.33689839572192515</v>
      </c>
    </row>
    <row r="37" spans="1:12" ht="18" customHeight="1" x14ac:dyDescent="0.25">
      <c r="A37" s="8" t="s">
        <v>70</v>
      </c>
      <c r="B37" s="8" t="s">
        <v>48</v>
      </c>
      <c r="C37" s="34">
        <v>74.8</v>
      </c>
      <c r="D37" s="34">
        <v>100</v>
      </c>
      <c r="E37" s="34">
        <v>100</v>
      </c>
      <c r="F37" s="34">
        <v>100</v>
      </c>
      <c r="G37" s="25">
        <f>F37/F9</f>
        <v>3.4705472011772095E-3</v>
      </c>
      <c r="H37" s="26">
        <f t="shared" si="1"/>
        <v>1</v>
      </c>
      <c r="I37" s="31">
        <f t="shared" si="0"/>
        <v>0</v>
      </c>
      <c r="J37" s="47">
        <f t="shared" ref="J37:J43" si="7">F37/C37</f>
        <v>1.3368983957219251</v>
      </c>
      <c r="K37" s="40">
        <f t="shared" si="2"/>
        <v>25.200000000000003</v>
      </c>
      <c r="L37" s="41">
        <f t="shared" si="3"/>
        <v>0.33689839572192515</v>
      </c>
    </row>
    <row r="38" spans="1:12" ht="17.25" hidden="1" customHeight="1" x14ac:dyDescent="0.25">
      <c r="A38" s="17" t="s">
        <v>20</v>
      </c>
      <c r="B38" s="17"/>
      <c r="C38" s="33">
        <f>C39+C40</f>
        <v>0</v>
      </c>
      <c r="D38" s="33">
        <f>D39+D40</f>
        <v>0</v>
      </c>
      <c r="E38" s="33">
        <f>E39+E40</f>
        <v>0</v>
      </c>
      <c r="F38" s="33">
        <f>F39+F40</f>
        <v>0</v>
      </c>
      <c r="G38" s="21">
        <f>F38/F9</f>
        <v>0</v>
      </c>
      <c r="H38" s="22">
        <v>0</v>
      </c>
      <c r="I38" s="30">
        <f t="shared" si="0"/>
        <v>0</v>
      </c>
      <c r="J38" s="23" t="e">
        <f t="shared" si="7"/>
        <v>#DIV/0!</v>
      </c>
      <c r="K38" s="44">
        <f t="shared" si="2"/>
        <v>0</v>
      </c>
      <c r="L38" s="45" t="e">
        <f t="shared" si="3"/>
        <v>#DIV/0!</v>
      </c>
    </row>
    <row r="39" spans="1:12" ht="16.5" hidden="1" customHeight="1" x14ac:dyDescent="0.25">
      <c r="A39" s="7" t="s">
        <v>12</v>
      </c>
      <c r="B39" s="7" t="s">
        <v>49</v>
      </c>
      <c r="C39" s="34">
        <v>0</v>
      </c>
      <c r="D39" s="34">
        <v>0</v>
      </c>
      <c r="E39" s="34">
        <v>0</v>
      </c>
      <c r="F39" s="34">
        <v>0</v>
      </c>
      <c r="G39" s="25">
        <f>F39/F9</f>
        <v>0</v>
      </c>
      <c r="H39" s="26">
        <v>0</v>
      </c>
      <c r="I39" s="31">
        <f t="shared" si="0"/>
        <v>0</v>
      </c>
      <c r="J39" s="20" t="e">
        <f t="shared" si="7"/>
        <v>#DIV/0!</v>
      </c>
      <c r="K39" s="40">
        <f t="shared" si="2"/>
        <v>0</v>
      </c>
      <c r="L39" s="41" t="e">
        <f t="shared" si="3"/>
        <v>#DIV/0!</v>
      </c>
    </row>
    <row r="40" spans="1:12" ht="16.5" hidden="1" customHeight="1" x14ac:dyDescent="0.25">
      <c r="A40" s="7" t="s">
        <v>24</v>
      </c>
      <c r="B40" s="7"/>
      <c r="C40" s="34">
        <v>0</v>
      </c>
      <c r="D40" s="34">
        <v>0</v>
      </c>
      <c r="E40" s="34">
        <v>0</v>
      </c>
      <c r="F40" s="34">
        <v>0</v>
      </c>
      <c r="G40" s="25">
        <f>F40/F9</f>
        <v>0</v>
      </c>
      <c r="H40" s="26">
        <v>0</v>
      </c>
      <c r="I40" s="31">
        <f t="shared" si="0"/>
        <v>0</v>
      </c>
      <c r="J40" s="20" t="e">
        <f t="shared" si="7"/>
        <v>#DIV/0!</v>
      </c>
      <c r="K40" s="40">
        <f t="shared" si="2"/>
        <v>0</v>
      </c>
      <c r="L40" s="41" t="e">
        <f t="shared" si="3"/>
        <v>#DIV/0!</v>
      </c>
    </row>
    <row r="41" spans="1:12" ht="18" customHeight="1" x14ac:dyDescent="0.25">
      <c r="A41" s="15" t="s">
        <v>21</v>
      </c>
      <c r="B41" s="15"/>
      <c r="C41" s="33">
        <f>C42+C43</f>
        <v>1292.4000000000001</v>
      </c>
      <c r="D41" s="33">
        <f>D42+D43</f>
        <v>1186.8</v>
      </c>
      <c r="E41" s="33">
        <f>E42+E43</f>
        <v>1329.1</v>
      </c>
      <c r="F41" s="33">
        <f>F42+F43</f>
        <v>1325</v>
      </c>
      <c r="G41" s="21">
        <f>F41/F9</f>
        <v>4.5984750415598026E-2</v>
      </c>
      <c r="H41" s="22">
        <f t="shared" ref="H41:H44" si="8">F41/E41</f>
        <v>0.99691520577834636</v>
      </c>
      <c r="I41" s="30">
        <f t="shared" si="0"/>
        <v>-4.0999999999999091</v>
      </c>
      <c r="J41" s="23">
        <f t="shared" si="7"/>
        <v>1.0252243887341379</v>
      </c>
      <c r="K41" s="44">
        <f t="shared" si="2"/>
        <v>32.599999999999909</v>
      </c>
      <c r="L41" s="45">
        <f t="shared" si="3"/>
        <v>2.5224388734137904E-2</v>
      </c>
    </row>
    <row r="42" spans="1:12" ht="17.25" customHeight="1" x14ac:dyDescent="0.25">
      <c r="A42" s="7" t="s">
        <v>13</v>
      </c>
      <c r="B42" s="7" t="s">
        <v>50</v>
      </c>
      <c r="C42" s="34">
        <v>887.3</v>
      </c>
      <c r="D42" s="34">
        <v>922.8</v>
      </c>
      <c r="E42" s="34">
        <v>922.8</v>
      </c>
      <c r="F42" s="34">
        <v>922.8</v>
      </c>
      <c r="G42" s="25">
        <f>F42/F9</f>
        <v>3.2026209572463285E-2</v>
      </c>
      <c r="H42" s="26">
        <f t="shared" si="8"/>
        <v>1</v>
      </c>
      <c r="I42" s="31">
        <f t="shared" si="0"/>
        <v>0</v>
      </c>
      <c r="J42" s="47">
        <f t="shared" si="7"/>
        <v>1.0400090161163078</v>
      </c>
      <c r="K42" s="40">
        <f t="shared" si="2"/>
        <v>35.5</v>
      </c>
      <c r="L42" s="48">
        <f t="shared" si="3"/>
        <v>4.0009016116307805E-2</v>
      </c>
    </row>
    <row r="43" spans="1:12" ht="17.25" customHeight="1" x14ac:dyDescent="0.25">
      <c r="A43" s="7" t="s">
        <v>14</v>
      </c>
      <c r="B43" s="7" t="s">
        <v>57</v>
      </c>
      <c r="C43" s="34">
        <v>405.1</v>
      </c>
      <c r="D43" s="34">
        <v>264</v>
      </c>
      <c r="E43" s="34">
        <v>406.3</v>
      </c>
      <c r="F43" s="34">
        <v>402.2</v>
      </c>
      <c r="G43" s="25">
        <f>F43/F9</f>
        <v>1.3958540843134736E-2</v>
      </c>
      <c r="H43" s="26">
        <f t="shared" si="8"/>
        <v>0.98990893428501103</v>
      </c>
      <c r="I43" s="31">
        <f t="shared" si="0"/>
        <v>-4.1000000000000227</v>
      </c>
      <c r="J43" s="20">
        <f t="shared" si="7"/>
        <v>0.99284127375956543</v>
      </c>
      <c r="K43" s="40">
        <f t="shared" si="2"/>
        <v>-2.9000000000000341</v>
      </c>
      <c r="L43" s="41">
        <f t="shared" si="3"/>
        <v>-7.1587262404345653E-3</v>
      </c>
    </row>
    <row r="44" spans="1:12" ht="17.25" hidden="1" customHeight="1" x14ac:dyDescent="0.25">
      <c r="A44" s="7" t="s">
        <v>35</v>
      </c>
      <c r="B44" s="7"/>
      <c r="C44" s="34"/>
      <c r="D44" s="34"/>
      <c r="E44" s="34"/>
      <c r="F44" s="34"/>
      <c r="G44" s="18" t="e">
        <f>F44/F10</f>
        <v>#DIV/0!</v>
      </c>
      <c r="H44" s="19" t="e">
        <f t="shared" si="8"/>
        <v>#DIV/0!</v>
      </c>
      <c r="I44" s="32">
        <f t="shared" si="0"/>
        <v>0</v>
      </c>
      <c r="J44" s="28" t="e">
        <f t="shared" ref="J44" si="9">F44/C44-100%</f>
        <v>#DIV/0!</v>
      </c>
      <c r="K44" s="40">
        <f t="shared" si="2"/>
        <v>0</v>
      </c>
      <c r="L44" s="41" t="e">
        <f t="shared" si="3"/>
        <v>#DIV/0!</v>
      </c>
    </row>
    <row r="45" spans="1:12" ht="16.5" hidden="1" customHeight="1" x14ac:dyDescent="0.25">
      <c r="A45" s="15" t="s">
        <v>22</v>
      </c>
      <c r="B45" s="15"/>
      <c r="C45" s="33">
        <f>C46</f>
        <v>0</v>
      </c>
      <c r="D45" s="33">
        <f>D46</f>
        <v>0</v>
      </c>
      <c r="E45" s="33">
        <f>E46</f>
        <v>0</v>
      </c>
      <c r="F45" s="33">
        <f>F46</f>
        <v>0</v>
      </c>
      <c r="G45" s="21">
        <f>F45/F9</f>
        <v>0</v>
      </c>
      <c r="H45" s="22">
        <v>0</v>
      </c>
      <c r="I45" s="30">
        <f t="shared" si="0"/>
        <v>0</v>
      </c>
      <c r="J45" s="23" t="e">
        <f>F45/C45</f>
        <v>#DIV/0!</v>
      </c>
      <c r="K45" s="44">
        <f t="shared" si="2"/>
        <v>0</v>
      </c>
      <c r="L45" s="45" t="e">
        <f t="shared" si="3"/>
        <v>#DIV/0!</v>
      </c>
    </row>
    <row r="46" spans="1:12" ht="17.25" hidden="1" customHeight="1" x14ac:dyDescent="0.25">
      <c r="A46" s="7" t="s">
        <v>38</v>
      </c>
      <c r="B46" s="7" t="s">
        <v>51</v>
      </c>
      <c r="C46" s="34">
        <v>0</v>
      </c>
      <c r="D46" s="34">
        <v>0</v>
      </c>
      <c r="E46" s="34">
        <v>0</v>
      </c>
      <c r="F46" s="34">
        <v>0</v>
      </c>
      <c r="G46" s="25">
        <f>F46/F9</f>
        <v>0</v>
      </c>
      <c r="H46" s="26">
        <v>0</v>
      </c>
      <c r="I46" s="31">
        <f t="shared" si="0"/>
        <v>0</v>
      </c>
      <c r="J46" s="20" t="e">
        <f>F46/C46</f>
        <v>#DIV/0!</v>
      </c>
      <c r="K46" s="40">
        <f t="shared" si="2"/>
        <v>0</v>
      </c>
      <c r="L46" s="41" t="e">
        <f t="shared" si="3"/>
        <v>#DIV/0!</v>
      </c>
    </row>
    <row r="47" spans="1:12" x14ac:dyDescent="0.25">
      <c r="K47" s="38"/>
      <c r="L47" s="38"/>
    </row>
    <row r="48" spans="1:12" x14ac:dyDescent="0.25">
      <c r="K48" s="38"/>
      <c r="L48" s="38"/>
    </row>
    <row r="49" spans="11:12" x14ac:dyDescent="0.25">
      <c r="K49" s="38"/>
      <c r="L49" s="38"/>
    </row>
    <row r="50" spans="11:12" x14ac:dyDescent="0.25">
      <c r="K50" s="37"/>
      <c r="L50" s="37"/>
    </row>
  </sheetData>
  <mergeCells count="10">
    <mergeCell ref="K7:L7"/>
    <mergeCell ref="J2:L2"/>
    <mergeCell ref="J7:J8"/>
    <mergeCell ref="A5:J5"/>
    <mergeCell ref="K6:L6"/>
    <mergeCell ref="A7:A8"/>
    <mergeCell ref="C7:C8"/>
    <mergeCell ref="I3:J3"/>
    <mergeCell ref="D7:E7"/>
    <mergeCell ref="F7:I7"/>
  </mergeCells>
  <phoneticPr fontId="5" type="noConversion"/>
  <pageMargins left="0.31496062992125984" right="0.31496062992125984" top="0.11" bottom="0.15" header="0.11" footer="0.15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osmolovskayaev</dc:creator>
  <cp:lastModifiedBy>Андрюкова Оксана Валентиновна</cp:lastModifiedBy>
  <cp:lastPrinted>2023-02-27T11:33:34Z</cp:lastPrinted>
  <dcterms:created xsi:type="dcterms:W3CDTF">2013-01-22T05:32:31Z</dcterms:created>
  <dcterms:modified xsi:type="dcterms:W3CDTF">2023-02-27T14:26:37Z</dcterms:modified>
</cp:coreProperties>
</file>